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3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omments4.xml" ContentType="application/vnd.openxmlformats-officedocument.spreadsheetml.comments+xml"/>
  <Override PartName="/xl/drawings/drawing16.xml" ContentType="application/vnd.openxmlformats-officedocument.drawing+xml"/>
  <Override PartName="/xl/comments5.xml" ContentType="application/vnd.openxmlformats-officedocument.spreadsheetml.comments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Box\BACKUP BYB 2026\CONTABILIDAD 2026\1020. FETKD\1020-16 Informes\"/>
    </mc:Choice>
  </mc:AlternateContent>
  <xr:revisionPtr revIDLastSave="0" documentId="13_ncr:1_{01122EB0-2E39-4ABF-976B-DAF5CE182D34}" xr6:coauthVersionLast="47" xr6:coauthVersionMax="47" xr10:uidLastSave="{00000000-0000-0000-0000-000000000000}"/>
  <bookViews>
    <workbookView xWindow="-108" yWindow="-108" windowWidth="23256" windowHeight="12456" tabRatio="762" firstSheet="2" activeTab="2" xr2:uid="{44298646-F496-4E60-B77B-9597F08185F0}"/>
  </bookViews>
  <sheets>
    <sheet name="Resumen" sheetId="1" r:id="rId1"/>
    <sheet name="INGRESOS" sheetId="59" r:id="rId2"/>
    <sheet name="GASTOS" sheetId="79" r:id="rId3"/>
    <sheet name="DANES " sheetId="62" r:id="rId4"/>
    <sheet name="GUPS" sheetId="63" r:id="rId5"/>
    <sheet name="GALES" sheetId="68" r:id="rId6"/>
    <sheet name="AFILIACIONES" sheetId="69" r:id="rId7"/>
    <sheet name="OPEN OCTUBRE 2025" sheetId="71" r:id="rId8"/>
    <sheet name="CHALLENGER SEPTIEMBRE 2025" sheetId="72" r:id="rId9"/>
    <sheet name="ECUADOR TAEKWONDO CHALLENGER II" sheetId="76" r:id="rId10"/>
    <sheet name="I ECUADOR TAEKWONDO CHALLENGER " sheetId="78" r:id="rId11"/>
    <sheet name="CAMPEONATO NACIONAL INTERCLUBES" sheetId="77" r:id="rId12"/>
    <sheet name="CURSO DE ENTRENADORES 2026" sheetId="73" r:id="rId13"/>
    <sheet name="CRUSO DE ARBITRAJE SEPTIEMBRE" sheetId="80" r:id="rId14"/>
    <sheet name="OPEN Y TRAING BAÑOS NOV - 2025" sheetId="74" r:id="rId15"/>
    <sheet name="CURSO DE ARBITRAJE 2026" sheetId="75" r:id="rId16"/>
    <sheet name="BIENES" sheetId="61" r:id="rId17"/>
    <sheet name="BANCOS" sheetId="64" r:id="rId18"/>
    <sheet name="CUENTAS POR PAGAR" sheetId="65" r:id="rId19"/>
    <sheet name="Informe de gestión " sheetId="56" state="hidden" r:id="rId20"/>
  </sheets>
  <definedNames>
    <definedName name="_xlnm._FilterDatabase" localSheetId="2" hidden="1">GASTOS!$B$13:$D$394</definedName>
    <definedName name="informe">#REF!</definedName>
  </definedNames>
  <calcPr calcId="191029"/>
  <pivotCaches>
    <pivotCache cacheId="0" r:id="rId2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8" i="68" l="1"/>
  <c r="E98" i="68"/>
  <c r="C372" i="79"/>
  <c r="C369" i="79"/>
  <c r="C368" i="79"/>
  <c r="C394" i="79" s="1"/>
  <c r="C34" i="59"/>
  <c r="B34" i="59"/>
  <c r="F125" i="80"/>
  <c r="E123" i="80"/>
  <c r="E125" i="80" s="1"/>
  <c r="G125" i="80" s="1"/>
  <c r="E116" i="80"/>
  <c r="E97" i="80"/>
  <c r="E66" i="80"/>
  <c r="E45" i="80"/>
  <c r="F45" i="80"/>
  <c r="B26" i="59"/>
  <c r="E69" i="78"/>
  <c r="F68" i="78"/>
  <c r="F67" i="78"/>
  <c r="F66" i="78"/>
  <c r="F65" i="78"/>
  <c r="F64" i="78"/>
  <c r="F63" i="78"/>
  <c r="F62" i="78"/>
  <c r="F61" i="78"/>
  <c r="F60" i="78"/>
  <c r="F59" i="78"/>
  <c r="F58" i="78"/>
  <c r="F57" i="78"/>
  <c r="F56" i="78"/>
  <c r="F55" i="78"/>
  <c r="F54" i="78"/>
  <c r="F53" i="78"/>
  <c r="F52" i="78"/>
  <c r="F51" i="78"/>
  <c r="F50" i="78"/>
  <c r="F49" i="78"/>
  <c r="F48" i="78"/>
  <c r="F47" i="78"/>
  <c r="F46" i="78"/>
  <c r="F45" i="78"/>
  <c r="F44" i="78"/>
  <c r="F43" i="78"/>
  <c r="F42" i="78"/>
  <c r="F41" i="78"/>
  <c r="F40" i="78"/>
  <c r="F39" i="78"/>
  <c r="F38" i="78"/>
  <c r="F37" i="78"/>
  <c r="F36" i="78"/>
  <c r="F35" i="78"/>
  <c r="F34" i="78"/>
  <c r="F33" i="78"/>
  <c r="F32" i="78"/>
  <c r="F31" i="78"/>
  <c r="F30" i="78"/>
  <c r="F29" i="78"/>
  <c r="F28" i="78"/>
  <c r="F27" i="78"/>
  <c r="F26" i="78"/>
  <c r="F25" i="78"/>
  <c r="F24" i="78"/>
  <c r="F23" i="78"/>
  <c r="F22" i="78"/>
  <c r="F21" i="78"/>
  <c r="F20" i="78"/>
  <c r="F19" i="78"/>
  <c r="F18" i="78"/>
  <c r="F17" i="78"/>
  <c r="F16" i="78"/>
  <c r="F15" i="78"/>
  <c r="F14" i="78"/>
  <c r="F69" i="78" l="1"/>
  <c r="C26" i="59" s="1"/>
  <c r="C16" i="59"/>
  <c r="B25" i="59"/>
  <c r="E38" i="77"/>
  <c r="F37" i="77"/>
  <c r="F36" i="77"/>
  <c r="F35" i="77"/>
  <c r="F34" i="77"/>
  <c r="F33" i="77"/>
  <c r="F32" i="77"/>
  <c r="F31" i="77"/>
  <c r="F30" i="77"/>
  <c r="F29" i="77"/>
  <c r="F28" i="77"/>
  <c r="F27" i="77"/>
  <c r="F26" i="77"/>
  <c r="F25" i="77"/>
  <c r="F24" i="77"/>
  <c r="F23" i="77"/>
  <c r="F22" i="77"/>
  <c r="F21" i="77"/>
  <c r="F20" i="77"/>
  <c r="F19" i="77"/>
  <c r="F18" i="77"/>
  <c r="F17" i="77"/>
  <c r="F16" i="77"/>
  <c r="F15" i="77"/>
  <c r="F38" i="77" l="1"/>
  <c r="C25" i="59" s="1"/>
  <c r="B24" i="59"/>
  <c r="E91" i="76"/>
  <c r="F90" i="76"/>
  <c r="F89" i="76"/>
  <c r="F88" i="76"/>
  <c r="F87" i="76"/>
  <c r="F86" i="76"/>
  <c r="F85" i="76"/>
  <c r="F84" i="76"/>
  <c r="F83" i="76"/>
  <c r="F82" i="76"/>
  <c r="F81" i="76"/>
  <c r="F80" i="76"/>
  <c r="F79" i="76"/>
  <c r="F78" i="76"/>
  <c r="F77" i="76"/>
  <c r="F76" i="76"/>
  <c r="F75" i="76"/>
  <c r="F74" i="76"/>
  <c r="F73" i="76"/>
  <c r="F72" i="76"/>
  <c r="F71" i="76"/>
  <c r="F70" i="76"/>
  <c r="F69" i="76"/>
  <c r="F68" i="76"/>
  <c r="F67" i="76"/>
  <c r="F66" i="76"/>
  <c r="F65" i="76"/>
  <c r="F64" i="76"/>
  <c r="F63" i="76"/>
  <c r="F62" i="76"/>
  <c r="F61" i="76"/>
  <c r="F60" i="76"/>
  <c r="F59" i="76"/>
  <c r="F58" i="76"/>
  <c r="F57" i="76"/>
  <c r="F56" i="76"/>
  <c r="F55" i="76"/>
  <c r="F54" i="76"/>
  <c r="F53" i="76"/>
  <c r="F52" i="76"/>
  <c r="F51" i="76"/>
  <c r="F50" i="76"/>
  <c r="F49" i="76"/>
  <c r="F48" i="76"/>
  <c r="F47" i="76"/>
  <c r="F46" i="76"/>
  <c r="F45" i="76"/>
  <c r="F44" i="76"/>
  <c r="F43" i="76"/>
  <c r="F42" i="76"/>
  <c r="F41" i="76"/>
  <c r="F40" i="76"/>
  <c r="F39" i="76"/>
  <c r="F38" i="76"/>
  <c r="F37" i="76"/>
  <c r="F36" i="76"/>
  <c r="F35" i="76"/>
  <c r="F34" i="76"/>
  <c r="F33" i="76"/>
  <c r="F32" i="76"/>
  <c r="F31" i="76"/>
  <c r="F30" i="76"/>
  <c r="F29" i="76"/>
  <c r="F28" i="76"/>
  <c r="F27" i="76"/>
  <c r="F26" i="76"/>
  <c r="F25" i="76"/>
  <c r="F24" i="76"/>
  <c r="F23" i="76"/>
  <c r="F22" i="76"/>
  <c r="F21" i="76"/>
  <c r="F20" i="76"/>
  <c r="F19" i="76"/>
  <c r="F18" i="76"/>
  <c r="F17" i="76"/>
  <c r="F16" i="76"/>
  <c r="F15" i="76"/>
  <c r="F91" i="76" s="1"/>
  <c r="C24" i="59" s="1"/>
  <c r="E25" i="65"/>
  <c r="E35" i="65"/>
  <c r="H207" i="62"/>
  <c r="J207" i="62"/>
  <c r="L207" i="62"/>
  <c r="C35" i="59"/>
  <c r="B35" i="59"/>
  <c r="H72" i="75"/>
  <c r="B27" i="59"/>
  <c r="K34" i="74"/>
  <c r="J34" i="74"/>
  <c r="H34" i="74"/>
  <c r="G34" i="74"/>
  <c r="F34" i="74"/>
  <c r="E34" i="74"/>
  <c r="B33" i="59"/>
  <c r="K107" i="73"/>
  <c r="J107" i="73"/>
  <c r="I107" i="73"/>
  <c r="L107" i="73" s="1"/>
  <c r="C33" i="59" s="1"/>
  <c r="H107" i="73"/>
  <c r="G107" i="73"/>
  <c r="F107" i="73"/>
  <c r="E107" i="73"/>
  <c r="C23" i="59"/>
  <c r="B23" i="59"/>
  <c r="J128" i="72"/>
  <c r="I128" i="72"/>
  <c r="H128" i="72"/>
  <c r="G128" i="72"/>
  <c r="F128" i="72"/>
  <c r="B128" i="72"/>
  <c r="C22" i="59"/>
  <c r="B22" i="59"/>
  <c r="P489" i="62"/>
  <c r="N489" i="62"/>
  <c r="M489" i="62"/>
  <c r="P468" i="62"/>
  <c r="M468" i="62"/>
  <c r="O439" i="62"/>
  <c r="N439" i="62"/>
  <c r="M439" i="62"/>
  <c r="M411" i="62"/>
  <c r="P395" i="62"/>
  <c r="N395" i="62"/>
  <c r="M395" i="62"/>
  <c r="O377" i="62"/>
  <c r="N377" i="62"/>
  <c r="M377" i="62"/>
  <c r="N360" i="62"/>
  <c r="M360" i="62"/>
  <c r="K333" i="62"/>
  <c r="J333" i="62"/>
  <c r="H333" i="62"/>
  <c r="L332" i="62"/>
  <c r="L331" i="62"/>
  <c r="L330" i="62"/>
  <c r="L329" i="62"/>
  <c r="L328" i="62"/>
  <c r="L327" i="62"/>
  <c r="L326" i="62"/>
  <c r="L325" i="62"/>
  <c r="L324" i="62"/>
  <c r="L323" i="62"/>
  <c r="L322" i="62"/>
  <c r="L321" i="62"/>
  <c r="L320" i="62"/>
  <c r="L318" i="62"/>
  <c r="L317" i="62"/>
  <c r="L316" i="62"/>
  <c r="L315" i="62"/>
  <c r="L314" i="62"/>
  <c r="I300" i="62"/>
  <c r="I283" i="62"/>
  <c r="H283" i="62"/>
  <c r="J282" i="62"/>
  <c r="J281" i="62"/>
  <c r="J280" i="62"/>
  <c r="J279" i="62"/>
  <c r="J278" i="62"/>
  <c r="J277" i="62"/>
  <c r="J276" i="62"/>
  <c r="K268" i="62"/>
  <c r="J268" i="62"/>
  <c r="H268" i="62"/>
  <c r="L267" i="62"/>
  <c r="L266" i="62"/>
  <c r="L265" i="62"/>
  <c r="L264" i="62"/>
  <c r="L263" i="62"/>
  <c r="L262" i="62"/>
  <c r="L261" i="62"/>
  <c r="L260" i="62"/>
  <c r="L259" i="62"/>
  <c r="L258" i="62"/>
  <c r="L257" i="62"/>
  <c r="L256" i="62"/>
  <c r="K36" i="74" l="1"/>
  <c r="C27" i="59" s="1"/>
  <c r="C37" i="59"/>
  <c r="C29" i="59"/>
  <c r="E39" i="65"/>
  <c r="J283" i="62"/>
  <c r="L333" i="62"/>
  <c r="L268" i="62"/>
  <c r="M362" i="62"/>
  <c r="C17" i="59" l="1"/>
  <c r="I115" i="69"/>
  <c r="H247" i="63" l="1"/>
  <c r="Q18" i="56"/>
  <c r="Q17" i="56"/>
  <c r="O18" i="56"/>
  <c r="O17" i="56"/>
  <c r="N17" i="56"/>
  <c r="C15" i="59" l="1"/>
  <c r="M222" i="62"/>
  <c r="J222" i="62"/>
  <c r="H222" i="62"/>
  <c r="M206" i="62"/>
  <c r="M205" i="62"/>
  <c r="M204" i="62"/>
  <c r="M203" i="62"/>
  <c r="M202" i="62"/>
  <c r="M201" i="62"/>
  <c r="M200" i="62"/>
  <c r="M199" i="62"/>
  <c r="M198" i="62"/>
  <c r="L190" i="62"/>
  <c r="K190" i="62"/>
  <c r="J190" i="62"/>
  <c r="H190" i="62"/>
  <c r="N189" i="62"/>
  <c r="N188" i="62"/>
  <c r="N187" i="62"/>
  <c r="N186" i="62"/>
  <c r="N185" i="62"/>
  <c r="N184" i="62"/>
  <c r="N183" i="62"/>
  <c r="N182" i="62"/>
  <c r="N181" i="62"/>
  <c r="N180" i="62"/>
  <c r="N179" i="62"/>
  <c r="N178" i="62"/>
  <c r="N177" i="62"/>
  <c r="N176" i="62"/>
  <c r="N175" i="62"/>
  <c r="N174" i="62"/>
  <c r="N173" i="62"/>
  <c r="K164" i="62"/>
  <c r="J164" i="62"/>
  <c r="I164" i="62"/>
  <c r="G164" i="62"/>
  <c r="M163" i="62"/>
  <c r="M162" i="62"/>
  <c r="M161" i="62"/>
  <c r="M160" i="62"/>
  <c r="M159" i="62"/>
  <c r="M158" i="62"/>
  <c r="M157" i="62"/>
  <c r="M156" i="62"/>
  <c r="M155" i="62"/>
  <c r="M154" i="62"/>
  <c r="M153" i="62"/>
  <c r="M152" i="62"/>
  <c r="M151" i="62"/>
  <c r="M150" i="62"/>
  <c r="K133" i="62"/>
  <c r="J133" i="62"/>
  <c r="H133" i="62"/>
  <c r="K113" i="62"/>
  <c r="J113" i="62"/>
  <c r="H113" i="62"/>
  <c r="M112" i="62"/>
  <c r="M111" i="62"/>
  <c r="M110" i="62"/>
  <c r="M109" i="62"/>
  <c r="M108" i="62"/>
  <c r="M107" i="62"/>
  <c r="M106" i="62"/>
  <c r="M105" i="62"/>
  <c r="M104" i="62"/>
  <c r="M103" i="62"/>
  <c r="M102" i="62"/>
  <c r="M101" i="62"/>
  <c r="M100" i="62"/>
  <c r="M99" i="62"/>
  <c r="M98" i="62"/>
  <c r="K89" i="62"/>
  <c r="J89" i="62"/>
  <c r="G89" i="62"/>
  <c r="L71" i="62"/>
  <c r="L89" i="62" s="1"/>
  <c r="J63" i="62"/>
  <c r="I63" i="62"/>
  <c r="G63" i="62"/>
  <c r="L62" i="62"/>
  <c r="L61" i="62"/>
  <c r="L60" i="62"/>
  <c r="L59" i="62"/>
  <c r="L58" i="62"/>
  <c r="L57" i="62"/>
  <c r="L56" i="62"/>
  <c r="L55" i="62"/>
  <c r="L54" i="62"/>
  <c r="L53" i="62"/>
  <c r="L52" i="62"/>
  <c r="L51" i="62"/>
  <c r="L50" i="62"/>
  <c r="L49" i="62"/>
  <c r="L48" i="62"/>
  <c r="L47" i="62"/>
  <c r="L46" i="62"/>
  <c r="I38" i="62"/>
  <c r="H38" i="62"/>
  <c r="J37" i="62"/>
  <c r="J36" i="62"/>
  <c r="J35" i="62"/>
  <c r="J34" i="62"/>
  <c r="J33" i="62"/>
  <c r="J32" i="62"/>
  <c r="J31" i="62"/>
  <c r="J30" i="62"/>
  <c r="J29" i="62"/>
  <c r="J28" i="62"/>
  <c r="J27" i="62"/>
  <c r="J26" i="62"/>
  <c r="J25" i="62"/>
  <c r="J24" i="62"/>
  <c r="J23" i="62"/>
  <c r="J22" i="62"/>
  <c r="J21" i="62"/>
  <c r="M207" i="62" l="1"/>
  <c r="M113" i="62"/>
  <c r="M164" i="62"/>
  <c r="J38" i="62"/>
  <c r="L63" i="62"/>
  <c r="N190" i="62"/>
  <c r="M494" i="62" l="1"/>
  <c r="C14" i="59" s="1"/>
  <c r="C18" i="59" l="1"/>
  <c r="C40" i="5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D165" authorId="0" shapeId="0" xr:uid="{330F9533-F0B9-4C61-9583-31226FAED422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deposito andre</t>
        </r>
      </text>
    </comment>
    <comment ref="D169" authorId="0" shapeId="0" xr:uid="{05241879-4397-4D04-96E4-C06627533B59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doña susy</t>
        </r>
      </text>
    </comment>
    <comment ref="D170" authorId="0" shapeId="0" xr:uid="{1C53EB70-9E0B-4BAD-8D55-C1312B7C3C44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karen</t>
        </r>
      </text>
    </comment>
    <comment ref="D171" authorId="0" shapeId="0" xr:uid="{4C3C5EB8-ACC4-4461-B1F6-DAAAFC68A564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juan carlos</t>
        </r>
      </text>
    </comment>
    <comment ref="D175" authorId="0" shapeId="0" xr:uid="{A91D8DDB-E4C0-4EC4-86B1-54D0887B5BC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edgar borja deposito directo a la fetkd</t>
        </r>
      </text>
    </comment>
    <comment ref="D177" authorId="0" shapeId="0" xr:uid="{541628CD-4F1F-4570-B180-932D976BB41E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juan carlos</t>
        </r>
      </text>
    </comment>
    <comment ref="D178" authorId="0" shapeId="0" xr:uid="{B463A6C3-EB14-4AD8-A141-6EC181414DAA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andre</t>
        </r>
      </text>
    </comment>
    <comment ref="D180" authorId="0" shapeId="0" xr:uid="{5E17722E-76AC-47AD-93CD-678566D6876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victor inasunta</t>
        </r>
      </text>
    </comment>
    <comment ref="D181" authorId="0" shapeId="0" xr:uid="{425FC0AC-09FD-4351-BECE-A31A34AE9D2C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combustible y traducciones</t>
        </r>
      </text>
    </comment>
    <comment ref="D196" authorId="0" shapeId="0" xr:uid="{AC54E5EC-7483-4CE0-8328-AB74DF4E0943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romel camacho</t>
        </r>
      </text>
    </comment>
    <comment ref="D197" authorId="0" shapeId="0" xr:uid="{6C58B02B-65ED-47DE-944B-D1205ADE37CA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medico</t>
        </r>
      </text>
    </comment>
    <comment ref="D200" authorId="0" shapeId="0" xr:uid="{52C6EF97-2D23-4A54-AD8E-CB4B51C7E0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doña susy</t>
        </r>
      </text>
    </comment>
    <comment ref="D216" authorId="0" shapeId="0" xr:uid="{E298500F-B270-408A-987F-DCB7B9FAB206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juan carlos</t>
        </r>
      </text>
    </comment>
    <comment ref="D217" authorId="0" shapeId="0" xr:uid="{14AFD744-D21D-4CB3-919D-08E92606E8CE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doña ruth , karen</t>
        </r>
      </text>
    </comment>
    <comment ref="D218" authorId="0" shapeId="0" xr:uid="{878CB181-9A65-4333-9508-84C0ED59CC0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prestamo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404" authorId="0" shapeId="0" xr:uid="{870F4053-E686-4E99-8AB6-AAC9E07B8459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PONER POR ORDEN DE NUMERO</t>
        </r>
      </text>
    </comment>
    <comment ref="C488" authorId="0" shapeId="0" xr:uid="{6F311A56-1BCF-4FBD-B137-2552B1A12626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PREGUNTAR KAREN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J19" authorId="0" shapeId="0" xr:uid="{1533554D-2F8A-4A60-A106-C2F30E4B358F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PASO POR AQUILER DE ECENARIOS</t>
        </r>
      </text>
    </comment>
    <comment ref="I25" authorId="0" shapeId="0" xr:uid="{1BA762CC-C778-40CD-BB65-BAE634C61417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PASO CON JUAN CARLOS</t>
        </r>
      </text>
    </comment>
    <comment ref="I28" authorId="0" shapeId="0" xr:uid="{A797557C-D481-4597-8F3D-2FFD14F6D9E1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FACTURA</t>
        </r>
      </text>
    </comment>
    <comment ref="I32" authorId="0" shapeId="0" xr:uid="{D41BAEDB-B254-42FC-BADC-4CA2DF843AD8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FACTURA</t>
        </r>
      </text>
    </comment>
    <comment ref="C49" authorId="0" shapeId="0" xr:uid="{006DECC0-4A41-45BC-B9F2-C7E83893F6FE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CONVENIO DE PAGO FEBRERO Y MARZO</t>
        </r>
      </text>
    </comment>
    <comment ref="I49" authorId="0" shapeId="0" xr:uid="{C5ADAD07-330F-4099-8EE4-DB9F8D6A68E8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PENDIENTE PAGO CONVENIO ABONO 100 SALDO 100</t>
        </r>
      </text>
    </comment>
    <comment ref="I59" authorId="0" shapeId="0" xr:uid="{F48566B6-B30E-4D86-B425-C4F36C6B02ED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CRUCE CON DEUDA TARJETA PAGO PENDIENTE DEL ENTRENADOR</t>
        </r>
      </text>
    </comment>
    <comment ref="I74" authorId="0" shapeId="0" xr:uid="{FCA1C452-4C66-4A15-B575-ACFCE4D3A719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FACTURA</t>
        </r>
      </text>
    </comment>
    <comment ref="C80" authorId="0" shapeId="0" xr:uid="{1984C69E-0F7E-4E52-9050-66E7BD1D0D17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CONVENIO DE PAGO MARZO</t>
        </r>
      </text>
    </comment>
    <comment ref="I80" authorId="0" shapeId="0" xr:uid="{8F72B8E8-6F68-4EF1-B9F0-9CFACE9D6BE4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PAGO PENDIENTE PARA ABRIL</t>
        </r>
      </text>
    </comment>
    <comment ref="I93" authorId="0" shapeId="0" xr:uid="{A88895DE-0EC3-47EA-ADA7-C3D4D71EEF48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SE LE DEVOLVIO EL IVA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D28" authorId="0" shapeId="0" xr:uid="{1E020C2F-D1EE-48B6-A072-0F2949195D60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no cobrar autorizado señor presidente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G60" authorId="0" shapeId="0" xr:uid="{31EFD4E0-C5B0-49D9-A102-D9874C0F4F0C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CONFIRMAR EL PAGO</t>
        </r>
      </text>
    </comment>
    <comment ref="G62" authorId="0" shapeId="0" xr:uid="{F329EEE2-7B89-465E-A309-57AA28325BB5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NO ASISTIO</t>
        </r>
      </text>
    </comment>
    <comment ref="G63" authorId="0" shapeId="0" xr:uid="{6DAB1765-EF83-47D0-B769-D7572F7B3FC2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NO ASISTIO</t>
        </r>
      </text>
    </comment>
    <comment ref="G64" authorId="0" shapeId="0" xr:uid="{AAEC79C4-2A17-45DC-B1D0-4FBDC4B7877E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CONFIRMAR PAGO</t>
        </r>
      </text>
    </comment>
    <comment ref="G67" authorId="0" shapeId="0" xr:uid="{BF2BB18C-A979-4662-8264-86D0D8C0E01E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FALTA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0B0A328-8A8C-4B0A-910B-4564A11CB02F}" keepAlive="1" name="Consulta - Tabla1" description="Conexión a la consulta 'Tabla1' en el libro." type="5" refreshedVersion="0" background="1">
    <dbPr connection="Provider=Microsoft.Mashup.OleDb.1;Data Source=$Workbook$;Location=Tabla1;Extended Properties=&quot;&quot;" command="SELECT * FROM [Tabla1]"/>
  </connection>
  <connection id="2" xr16:uid="{A285FB4A-92A1-44D0-B881-F31ADFB69D13}" keepAlive="1" name="Consulta - Tabla10" description="Conexión a la consulta 'Tabla10' en el libro." type="5" refreshedVersion="0" background="1">
    <dbPr connection="Provider=Microsoft.Mashup.OleDb.1;Data Source=$Workbook$;Location=Tabla10;Extended Properties=&quot;&quot;" command="SELECT * FROM [Tabla10]"/>
  </connection>
  <connection id="3" xr16:uid="{53DF8095-36C9-4BA9-85AA-AB7A47CF9270}" keepAlive="1" name="Consulta - Tabla11" description="Conexión a la consulta 'Tabla11' en el libro." type="5" refreshedVersion="0" background="1">
    <dbPr connection="Provider=Microsoft.Mashup.OleDb.1;Data Source=$Workbook$;Location=Tabla11;Extended Properties=&quot;&quot;" command="SELECT * FROM [Tabla11]"/>
  </connection>
  <connection id="4" xr16:uid="{93220484-9F2B-44A3-9065-330AF91E6E2D}" keepAlive="1" name="Consulta - Tabla12" description="Conexión a la consulta 'Tabla12' en el libro." type="5" refreshedVersion="0" background="1">
    <dbPr connection="Provider=Microsoft.Mashup.OleDb.1;Data Source=$Workbook$;Location=Tabla12;Extended Properties=&quot;&quot;" command="SELECT * FROM [Tabla12]"/>
  </connection>
  <connection id="5" xr16:uid="{4A7A0CF9-F7FB-42EF-AC1C-AD31D99FE291}" keepAlive="1" name="Consulta - Tabla13" description="Conexión a la consulta 'Tabla13' en el libro." type="5" refreshedVersion="0" background="1">
    <dbPr connection="Provider=Microsoft.Mashup.OleDb.1;Data Source=$Workbook$;Location=Tabla13;Extended Properties=&quot;&quot;" command="SELECT * FROM [Tabla13]"/>
  </connection>
  <connection id="6" xr16:uid="{F63E7194-371F-4244-83C9-11ABF74F3ED5}" keepAlive="1" name="Consulta - Tabla14" description="Conexión a la consulta 'Tabla14' en el libro." type="5" refreshedVersion="0" background="1">
    <dbPr connection="Provider=Microsoft.Mashup.OleDb.1;Data Source=$Workbook$;Location=Tabla14;Extended Properties=&quot;&quot;" command="SELECT * FROM [Tabla14]"/>
  </connection>
  <connection id="7" xr16:uid="{52D0DEFD-153E-4FCB-B080-7216F874231C}" keepAlive="1" name="Consulta - Tabla15" description="Conexión a la consulta 'Tabla15' en el libro." type="5" refreshedVersion="0" background="1">
    <dbPr connection="Provider=Microsoft.Mashup.OleDb.1;Data Source=$Workbook$;Location=Tabla15;Extended Properties=&quot;&quot;" command="SELECT * FROM [Tabla15]"/>
  </connection>
  <connection id="8" xr16:uid="{5EDB3C68-BCB7-4AFC-8369-38FE3065D0AF}" keepAlive="1" name="Consulta - Tabla2" description="Conexión a la consulta 'Tabla2' en el libro." type="5" refreshedVersion="0" background="1">
    <dbPr connection="Provider=Microsoft.Mashup.OleDb.1;Data Source=$Workbook$;Location=Tabla2;Extended Properties=&quot;&quot;" command="SELECT * FROM [Tabla2]"/>
  </connection>
  <connection id="9" xr16:uid="{2C854D12-29FD-42E3-9089-364664B4E1BD}" keepAlive="1" name="Consulta - Tabla5" description="Conexión a la consulta 'Tabla5' en el libro." type="5" refreshedVersion="0" background="1">
    <dbPr connection="Provider=Microsoft.Mashup.OleDb.1;Data Source=$Workbook$;Location=Tabla5;Extended Properties=&quot;&quot;" command="SELECT * FROM [Tabla5]"/>
  </connection>
  <connection id="10" xr16:uid="{5B4E5ECE-3663-4759-B4AD-549D036E1461}" keepAlive="1" name="Consulta - Tabla7" description="Conexión a la consulta 'Tabla7' en el libro." type="5" refreshedVersion="0" background="1">
    <dbPr connection="Provider=Microsoft.Mashup.OleDb.1;Data Source=$Workbook$;Location=Tabla7;Extended Properties=&quot;&quot;" command="SELECT * FROM [Tabla7]"/>
  </connection>
  <connection id="11" xr16:uid="{052C8F18-90F8-487C-9681-59860F998EF0}" keepAlive="1" name="Consulta - Tabla8" description="Conexión a la consulta 'Tabla8' en el libro." type="5" refreshedVersion="0" background="1">
    <dbPr connection="Provider=Microsoft.Mashup.OleDb.1;Data Source=$Workbook$;Location=Tabla8;Extended Properties=&quot;&quot;" command="SELECT * FROM [Tabla8]"/>
  </connection>
  <connection id="12" xr16:uid="{80255A05-BC39-4601-9EEA-FB38EB3D2F6C}" keepAlive="1" name="Consulta - Tabla9" description="Conexión a la consulta 'Tabla9' en el libro." type="5" refreshedVersion="7" background="1" saveData="1">
    <dbPr connection="Provider=Microsoft.Mashup.OleDb.1;Data Source=$Workbook$;Location=Tabla9;Extended Properties=&quot;&quot;" command="SELECT * FROM [Tabla9]"/>
  </connection>
</connections>
</file>

<file path=xl/sharedStrings.xml><?xml version="1.0" encoding="utf-8"?>
<sst xmlns="http://schemas.openxmlformats.org/spreadsheetml/2006/main" count="5952" uniqueCount="2656">
  <si>
    <t>Costo</t>
  </si>
  <si>
    <t>Total</t>
  </si>
  <si>
    <t>FEDERACION ECUATORIANA DE TAEKWONDO</t>
  </si>
  <si>
    <t>FECHA</t>
  </si>
  <si>
    <t>DETALLE</t>
  </si>
  <si>
    <t>TOTAL</t>
  </si>
  <si>
    <t>fuentes de ingreso</t>
  </si>
  <si>
    <t>GUPS</t>
  </si>
  <si>
    <t>CINTURONES DE COLOR</t>
  </si>
  <si>
    <t>CINTURONES NEGROS</t>
  </si>
  <si>
    <t>DANES</t>
  </si>
  <si>
    <t>AFILIACIONES Y MEMBRESIAS</t>
  </si>
  <si>
    <t>ECUADOR CHALENGER (SEPTIEMBRE)</t>
  </si>
  <si>
    <t>NACIONAL OPEN (BAÑOS) OCTUBRE</t>
  </si>
  <si>
    <t>SEGUNDO ECUADOR CHALENGER (DICIEMBRE)</t>
  </si>
  <si>
    <t>PRIMER ECUADOR CHALENGER 2026 (FEBRERO)</t>
  </si>
  <si>
    <t>ESTA DENTRO DE LOS 40 MIL</t>
  </si>
  <si>
    <t>AUSPICIO (20,000) Y 20 EL OTRO DIRECTORIO</t>
  </si>
  <si>
    <t>VALOR</t>
  </si>
  <si>
    <t xml:space="preserve">KAREN </t>
  </si>
  <si>
    <t>SEPTIEMBRE A FEBRERO</t>
  </si>
  <si>
    <t>SUSANA</t>
  </si>
  <si>
    <t>JUAN CARLOS</t>
  </si>
  <si>
    <t>CUENTAS POR PAGAR AL SRI CUANTO QUEDA</t>
  </si>
  <si>
    <t>CUENTAS POR PAGAR AL SRI CUANTO SE PAGO</t>
  </si>
  <si>
    <t>CUENTAS POR PAGAR A LA FEDERACION MUNDIAL PPOR GAL¨S</t>
  </si>
  <si>
    <t xml:space="preserve">DOMINGO </t>
  </si>
  <si>
    <t>Informe Económico Institucional</t>
  </si>
  <si>
    <t>Periodo Septiembre 2025 - Febrero 2026</t>
  </si>
  <si>
    <t>INGRESOS DEL 01 DE SEPTIEMBRE AL 28 DE FEBRERO DE 2026</t>
  </si>
  <si>
    <t>BIENES ADQUIRIDOS EN EL PERIODO REPORTADO</t>
  </si>
  <si>
    <t>COCINA</t>
  </si>
  <si>
    <t>Nombre</t>
  </si>
  <si>
    <t>Cantidad</t>
  </si>
  <si>
    <t>Refrigeradora</t>
  </si>
  <si>
    <t>Microondas</t>
  </si>
  <si>
    <t>Cocina</t>
  </si>
  <si>
    <t>Lavadora</t>
  </si>
  <si>
    <t>Ollas grandes</t>
  </si>
  <si>
    <t>Ollas pequeñas</t>
  </si>
  <si>
    <t>Tabla de picar de madera</t>
  </si>
  <si>
    <t>Pailas grandes</t>
  </si>
  <si>
    <t>Hielera de espuma flex</t>
  </si>
  <si>
    <t>Sillas grandes</t>
  </si>
  <si>
    <t>Sillas pequeñas</t>
  </si>
  <si>
    <t>Basurero grande</t>
  </si>
  <si>
    <t>Escobas</t>
  </si>
  <si>
    <t>Trapeadores</t>
  </si>
  <si>
    <t>Balde negro de plástico</t>
  </si>
  <si>
    <t>Palas</t>
  </si>
  <si>
    <t>Licuadora</t>
  </si>
  <si>
    <t>Cafeteras</t>
  </si>
  <si>
    <t>Tostadora</t>
  </si>
  <si>
    <t>Bandejas plásticas</t>
  </si>
  <si>
    <t>Parrillas de asado</t>
  </si>
  <si>
    <t>Jarras grandes</t>
  </si>
  <si>
    <t>Reposteros grandes</t>
  </si>
  <si>
    <t>Reposteros medianos</t>
  </si>
  <si>
    <t>Reposteros pequeños</t>
  </si>
  <si>
    <t>Coladores</t>
  </si>
  <si>
    <t>Tazas de café blanco</t>
  </si>
  <si>
    <t>Platos pequeños blancos</t>
  </si>
  <si>
    <t>Vasos de vidrio</t>
  </si>
  <si>
    <t>Vasos de plásticos</t>
  </si>
  <si>
    <t>Soperos blancos</t>
  </si>
  <si>
    <t>Soperos de vidrio</t>
  </si>
  <si>
    <t>Platos de vidrio tendidos</t>
  </si>
  <si>
    <t>Platos de plástico cuadrados</t>
  </si>
  <si>
    <t>Platos de plástico blancos</t>
  </si>
  <si>
    <t>Cuchillos blancos</t>
  </si>
  <si>
    <t>Ensaladeras pequeñas blancas</t>
  </si>
  <si>
    <t>Porta cuchillos de madera</t>
  </si>
  <si>
    <t>Cuchillos pequeños</t>
  </si>
  <si>
    <t>Tenedores</t>
  </si>
  <si>
    <t>Cucharas soperas</t>
  </si>
  <si>
    <t>Cucharas pequeñas</t>
  </si>
  <si>
    <t>Hieleras blancas</t>
  </si>
  <si>
    <t>Porta cucharas</t>
  </si>
  <si>
    <t>Cucharones de metal</t>
  </si>
  <si>
    <t>Cucharas de plástico</t>
  </si>
  <si>
    <t>Cucharas de madera</t>
  </si>
  <si>
    <t>Exprimidor</t>
  </si>
  <si>
    <t>Pinzas de metal</t>
  </si>
  <si>
    <t>Frascos de vidrio</t>
  </si>
  <si>
    <t>Tanques de gas</t>
  </si>
  <si>
    <t>Cocineta</t>
  </si>
  <si>
    <t>Válvulas de gas</t>
  </si>
  <si>
    <t>Escalera</t>
  </si>
  <si>
    <t>Manguera amarilla</t>
  </si>
  <si>
    <t>DORMITORIOS</t>
  </si>
  <si>
    <t>Camas</t>
  </si>
  <si>
    <t>Literas</t>
  </si>
  <si>
    <t>Cobijas gruesas</t>
  </si>
  <si>
    <t>Forros de colchón</t>
  </si>
  <si>
    <t>Sabanas cafés</t>
  </si>
  <si>
    <t>Cobijas terminas</t>
  </si>
  <si>
    <t>Forros de almohada</t>
  </si>
  <si>
    <t>Almohadas</t>
  </si>
  <si>
    <t>Cajoneras</t>
  </si>
  <si>
    <t>Velador</t>
  </si>
  <si>
    <t>Basureros pequeños</t>
  </si>
  <si>
    <t>Tazas de inodoro</t>
  </si>
  <si>
    <t>Lavamanos</t>
  </si>
  <si>
    <t>Cortinas de baño</t>
  </si>
  <si>
    <t>Ordenador de baño</t>
  </si>
  <si>
    <t>Colgador de toallas</t>
  </si>
  <si>
    <t>Modem de internet</t>
  </si>
  <si>
    <t>Puertas de baño</t>
  </si>
  <si>
    <t>Jaboneras</t>
  </si>
  <si>
    <t>Duchas</t>
  </si>
  <si>
    <t>Cestos negros de plásticos</t>
  </si>
  <si>
    <t>Colgador de papel higiénico</t>
  </si>
  <si>
    <t>Cámaras</t>
  </si>
  <si>
    <t>Colchones</t>
  </si>
  <si>
    <t>Lámparas cuadradas</t>
  </si>
  <si>
    <t>Rodapiés</t>
  </si>
  <si>
    <t>Cepillos de baño</t>
  </si>
  <si>
    <t>Cortina de ventana</t>
  </si>
  <si>
    <t>Cojines</t>
  </si>
  <si>
    <t>Macetas</t>
  </si>
  <si>
    <t>OFICINA</t>
  </si>
  <si>
    <t>Impresora blanca Hp 720</t>
  </si>
  <si>
    <t>Computadora portátil Hp celeste</t>
  </si>
  <si>
    <t>Monitor</t>
  </si>
  <si>
    <t>Cortapicos</t>
  </si>
  <si>
    <t>Parlantes negros</t>
  </si>
  <si>
    <t>Teclado</t>
  </si>
  <si>
    <t>Mouse</t>
  </si>
  <si>
    <t>CPU</t>
  </si>
  <si>
    <t>Cortina</t>
  </si>
  <si>
    <t>Repetidor de wifi negro</t>
  </si>
  <si>
    <t>WILSON  INGRESOS, PROFE SUSI</t>
  </si>
  <si>
    <t>DANES NACIONALES</t>
  </si>
  <si>
    <t>Nro.</t>
  </si>
  <si>
    <t>CERTIFICADOS</t>
  </si>
  <si>
    <t xml:space="preserve"> Nombre</t>
  </si>
  <si>
    <t>Cedula</t>
  </si>
  <si>
    <t>Equipo</t>
  </si>
  <si>
    <t>Nacional</t>
  </si>
  <si>
    <t>Cobrado</t>
  </si>
  <si>
    <t>C.Tranfe</t>
  </si>
  <si>
    <t>PINARGOTE BURGOS CARLOS LUIS</t>
  </si>
  <si>
    <t>CLUB DEPORTIVO ESPECIALIZADO FORMATIVO MOODUKKWAN</t>
  </si>
  <si>
    <t>1ER DAN</t>
  </si>
  <si>
    <t>CANTOS CEDEÑO MIGUEL JOESTER</t>
  </si>
  <si>
    <t>BAQUE GARCIA JEAN PIERRE</t>
  </si>
  <si>
    <t>SANGUINO HERNANDEZ ALEXANDRA VALENCIA</t>
  </si>
  <si>
    <t>QUIROZ PELAEZ NAHOMY CAROLINA</t>
  </si>
  <si>
    <t xml:space="preserve">BARCIA VASCO EMILY VALESKA </t>
  </si>
  <si>
    <t>PANEZO CEDEÑO JORGE LUIS</t>
  </si>
  <si>
    <t xml:space="preserve">MARCILLO ESPINAR PEDRO RAFAEL </t>
  </si>
  <si>
    <t>2DO DAN</t>
  </si>
  <si>
    <t>BAQUE CHELE JOSE DAVID</t>
  </si>
  <si>
    <t>ACADEMIA BRYAN INTRIAGO</t>
  </si>
  <si>
    <t>PINCHAY PIN WALTER GUIDO</t>
  </si>
  <si>
    <t>GILCER MACIAS LUIS ALBERTO</t>
  </si>
  <si>
    <t>ACADEMIA MUTANDO</t>
  </si>
  <si>
    <t>PELÁEZ CRUZ HÉCTOR RAÚL</t>
  </si>
  <si>
    <t>3ER DAN</t>
  </si>
  <si>
    <t>PELÁEZ CRUZ HÉCTOR MANUEL</t>
  </si>
  <si>
    <t>SABANDA GARCÍA YOVANNY JÓSE</t>
  </si>
  <si>
    <t>ESCUELA DE TAEKWONDO KWAN SABANDO</t>
  </si>
  <si>
    <t>RIVAS PINCAY WILLIAMS VLADIMIR</t>
  </si>
  <si>
    <t>PELAEZ GARCIA VICTOR MANUEL</t>
  </si>
  <si>
    <t>5TO DAN</t>
  </si>
  <si>
    <t>DEL CIOPPO CEPEDA MARIA LUISA</t>
  </si>
  <si>
    <t>ANDRES CASTILLO TAEKWONDO</t>
  </si>
  <si>
    <t>ASCENSO DE DANES MANABI 27 DE SEPTIEMBRE DEL 2025</t>
  </si>
  <si>
    <t>Identificación - Nombre</t>
  </si>
  <si>
    <t xml:space="preserve"> Kukkiwon</t>
  </si>
  <si>
    <t>C.Efectivo</t>
  </si>
  <si>
    <t>1715396956 - HENRY CASA</t>
  </si>
  <si>
    <t>UNI</t>
  </si>
  <si>
    <t>1RO</t>
  </si>
  <si>
    <t>1724653231 - MATEO ARCOS</t>
  </si>
  <si>
    <t>2DO</t>
  </si>
  <si>
    <t>2300547649 - ERICKA POZO</t>
  </si>
  <si>
    <t>1752327286 - GIANLUCA PANTOJA</t>
  </si>
  <si>
    <t>CBP</t>
  </si>
  <si>
    <t>2350022832 - MIGUEL DIAZ</t>
  </si>
  <si>
    <t>.2300391949 - NELSON TORRES</t>
  </si>
  <si>
    <t>2do</t>
  </si>
  <si>
    <t>0103055869 - CARLOS SALTOS</t>
  </si>
  <si>
    <t>1712001336 - FLAVIO CASTRO</t>
  </si>
  <si>
    <t>2350713927 - LEONARDO VASQUEZ</t>
  </si>
  <si>
    <t>2350491807 - VANESSA GUEVARA</t>
  </si>
  <si>
    <t>0803871656 - EDUD MERA</t>
  </si>
  <si>
    <t>LDC</t>
  </si>
  <si>
    <t>0803871474 - IVIN MERA</t>
  </si>
  <si>
    <t>0804790855 - ERICK BARZALLO</t>
  </si>
  <si>
    <t>0803871557 - ARLENE MERA</t>
  </si>
  <si>
    <t>0803853308 - DAYANARA AGUAGUIÑA</t>
  </si>
  <si>
    <t>1103154041 - ANGEL PASTOR VIÑAN</t>
  </si>
  <si>
    <t>APV</t>
  </si>
  <si>
    <t>5TO</t>
  </si>
  <si>
    <t>1707492383 - JOSE JOAQUIN REASCOS</t>
  </si>
  <si>
    <t>6TO</t>
  </si>
  <si>
    <t xml:space="preserve"> ASCENSO DE DANES STO DOMINGO 8 DE NOVIEMBRE 2025</t>
  </si>
  <si>
    <t>Nacioanal</t>
  </si>
  <si>
    <t>Curso transfe</t>
  </si>
  <si>
    <t xml:space="preserve"> Efectivo</t>
  </si>
  <si>
    <t>1713277570 - JOSE GUILLERMO MORAN VÁSQUEZ</t>
  </si>
  <si>
    <t>SDC</t>
  </si>
  <si>
    <t>3ro</t>
  </si>
  <si>
    <t>1727363986 - JOE ALEXANDER GAVILANEZ PAUCAR</t>
  </si>
  <si>
    <t>PUM</t>
  </si>
  <si>
    <t>1752588846 - CRISTIAN ISRAEL CHICAIZA CHUQUITARCO</t>
  </si>
  <si>
    <t>KUK</t>
  </si>
  <si>
    <t>4to</t>
  </si>
  <si>
    <t>1721813291 - JONNATHAN ANDRÉS VALENCIA MEDRANDA</t>
  </si>
  <si>
    <t>JER</t>
  </si>
  <si>
    <t>1er</t>
  </si>
  <si>
    <t>0706701729 - LUIS MATEO JIMENEZ CRUZ</t>
  </si>
  <si>
    <t>ELO</t>
  </si>
  <si>
    <t>1ro</t>
  </si>
  <si>
    <t>1755918875 - CARLOS ANDRÉS  REINOSO RAMIREZ</t>
  </si>
  <si>
    <t>1750435768 - STEPHANIE LISETH PASTRANA PADILLA</t>
  </si>
  <si>
    <t>TAR</t>
  </si>
  <si>
    <t>1755120514 - JOSSELYN DANIELA BUENO GUAMÁN</t>
  </si>
  <si>
    <t>1754259727 - ROBERTA MIKAELA ZARUMEÑO SALGUERO</t>
  </si>
  <si>
    <t>ECU</t>
  </si>
  <si>
    <t>1754665758 - RAPHAELLA  SARAHI ZARUMEÑO SALGUERO</t>
  </si>
  <si>
    <t>1712289147 - EMPERATRIZ MONICA QUINGA QUISHPE</t>
  </si>
  <si>
    <t>JIT</t>
  </si>
  <si>
    <t>3er</t>
  </si>
  <si>
    <t>1726039488 - MARIUXI SUGEY NIETO QUINTANA</t>
  </si>
  <si>
    <t>SIM</t>
  </si>
  <si>
    <t>0706506623 - CARLA YULIANA YANZA VALIENTE</t>
  </si>
  <si>
    <t>1723486179 - GLYNKA  YARICELL MOGOLLÓN MORENO</t>
  </si>
  <si>
    <t>1718817438 - LESSLY SAMANTA MOGOLLÓN MORENO</t>
  </si>
  <si>
    <t>1750678425 - KEINA MAILI TONATO YASIG</t>
  </si>
  <si>
    <t xml:space="preserve">   1713676201 - VILLAMARIN CHIMARRO PABLO GUSTAVO </t>
  </si>
  <si>
    <t>CAY</t>
  </si>
  <si>
    <t xml:space="preserve">   1715089759 - QUINTANA ENCALADA KERLY SUGEY</t>
  </si>
  <si>
    <t>SJT</t>
  </si>
  <si>
    <t>ASCENSO DE DANES QUITO 18 DE OCTUBRE - 2025 LA VICENTINA</t>
  </si>
  <si>
    <t>KUAN GUTIERREZ ANDERSON SHI</t>
  </si>
  <si>
    <t>0105419980</t>
  </si>
  <si>
    <t>AZUAY</t>
  </si>
  <si>
    <t>4 DAN</t>
  </si>
  <si>
    <t>CEDEÑO GALARZA DERECK JAVIER</t>
  </si>
  <si>
    <t>0107894586</t>
  </si>
  <si>
    <t>1 DAN</t>
  </si>
  <si>
    <t>HERAS PACHECO MAHOLY ESTEFANIA</t>
  </si>
  <si>
    <t>0107281073</t>
  </si>
  <si>
    <t>1  DAN</t>
  </si>
  <si>
    <t>QUITO CÁCERES CHRISTIAN ANDRÉS</t>
  </si>
  <si>
    <t>0107834459</t>
  </si>
  <si>
    <t>VICUÑA TIGRE KEVIN SMITH</t>
  </si>
  <si>
    <t>0107828386</t>
  </si>
  <si>
    <t>ROCANO BALBUCA STALIN FERNANDO</t>
  </si>
  <si>
    <t>0106539331</t>
  </si>
  <si>
    <t>ZÚÑIGA OCHOA JESSENIA ELIZABETH</t>
  </si>
  <si>
    <t>0150222636</t>
  </si>
  <si>
    <t>GUAMÁN GUAMÁN ANDY ROMEO</t>
  </si>
  <si>
    <t>0107112476</t>
  </si>
  <si>
    <t xml:space="preserve">CABRERA GÓMEZ CRISTOPHER MATEO </t>
  </si>
  <si>
    <t>0151108610</t>
  </si>
  <si>
    <t>CABRERA GÓMEZ JOSUE NICOLAS</t>
  </si>
  <si>
    <t>0150295566</t>
  </si>
  <si>
    <t xml:space="preserve">1 DAN </t>
  </si>
  <si>
    <t>SALAS SUSCAL MIGUEL MATEO</t>
  </si>
  <si>
    <t>0107730434</t>
  </si>
  <si>
    <t>CABRERA ALVAREZ CRISTOPHER OSWALDO</t>
  </si>
  <si>
    <t>0707021028</t>
  </si>
  <si>
    <t>EL ORO</t>
  </si>
  <si>
    <t>CUMBE VARGAS MATIAS ALEJANDRO</t>
  </si>
  <si>
    <t>0150672293</t>
  </si>
  <si>
    <t>ARIAS CHICHANDE JEFFREY MATTHEW</t>
  </si>
  <si>
    <t>0931896500</t>
  </si>
  <si>
    <t>GUAYAS</t>
  </si>
  <si>
    <t>ARTEAGA YAGUAL CARLOS EZEQUIEL</t>
  </si>
  <si>
    <t>0942688193</t>
  </si>
  <si>
    <t xml:space="preserve">    FEDERACION ECUATORIANA DE TAEKWONDO</t>
  </si>
  <si>
    <t>ASCENOS DE DANES AZUAY SABADO 25 DE OCTUBRE DEL 2025</t>
  </si>
  <si>
    <t>PROF. FRANCISCO CARVALLO</t>
  </si>
  <si>
    <t>Evaluador:  PROF.  VICTORIANO MOREIRA</t>
  </si>
  <si>
    <t>Evaluador: PROF.  RAÚL TIPÁN IZA</t>
  </si>
  <si>
    <t xml:space="preserve">  FEDERACION ECUATORIANA DE TAEKWONDO</t>
  </si>
  <si>
    <t>Evaluador: PROF.  MIGUEL ANGEL PAVON</t>
  </si>
  <si>
    <t>Pagado a la FETKD anterior</t>
  </si>
  <si>
    <t>ASCENSO DE DANES  DICIEMBRE 2025 SANGOLQUI</t>
  </si>
  <si>
    <t>PROF.  RAÚL TIPÁN IZA</t>
  </si>
  <si>
    <t>Dan Nac.</t>
  </si>
  <si>
    <t>Cobrado Nac.</t>
  </si>
  <si>
    <t>D.Kukkiwon</t>
  </si>
  <si>
    <t>Cobrado Efectivo Kuk</t>
  </si>
  <si>
    <t>Curso</t>
  </si>
  <si>
    <t>Gissela Elizabeth Caballero Tejada</t>
  </si>
  <si>
    <t>0502856685</t>
  </si>
  <si>
    <t>SHOGUN</t>
  </si>
  <si>
    <t>No</t>
  </si>
  <si>
    <t>Marco Anthony Chochos Barrionuevo</t>
  </si>
  <si>
    <t>0504631706</t>
  </si>
  <si>
    <t>G. TEAM</t>
  </si>
  <si>
    <t>Mathias Sebastian Rodriguez Tapia</t>
  </si>
  <si>
    <t>0550102305</t>
  </si>
  <si>
    <t>Alejandro Mesias Niachimba Aseicha</t>
  </si>
  <si>
    <t>ALBA</t>
  </si>
  <si>
    <t>Derick Rolando Quesada Ortega</t>
  </si>
  <si>
    <t>PANA</t>
  </si>
  <si>
    <t>Daniel Fernando Lazo Quiña</t>
  </si>
  <si>
    <t>F. LIFE</t>
  </si>
  <si>
    <t>Santiago Paul Tapia Zagal</t>
  </si>
  <si>
    <t>0502704307</t>
  </si>
  <si>
    <t>Byron Hernan Berrones Quishpe</t>
  </si>
  <si>
    <t>6to</t>
  </si>
  <si>
    <t xml:space="preserve">                                                                         FEDERACION ECUATORIANA DE TAEKWONDO</t>
  </si>
  <si>
    <t>ASCENSO DE DANES OCTUBRE 2025 SANGOLQUI</t>
  </si>
  <si>
    <t xml:space="preserve">   Evaluador: Huang Wen Hong</t>
  </si>
  <si>
    <t>Efectivo</t>
  </si>
  <si>
    <t>RAÚL TIPÁN IZA</t>
  </si>
  <si>
    <t>San Sebastián</t>
  </si>
  <si>
    <t>7mo</t>
  </si>
  <si>
    <t>ASCENSO DE DANES EN IBARRA 9 DE NOVIEMBRE 2025</t>
  </si>
  <si>
    <t>Ealuador: Raul Tipán</t>
  </si>
  <si>
    <t>D. Kukkiwon</t>
  </si>
  <si>
    <t>Cobrado Kukiwon</t>
  </si>
  <si>
    <t>C. Efectivo</t>
  </si>
  <si>
    <t>C. Transf</t>
  </si>
  <si>
    <t>1002869160 - DAVID RODRIGUEZ</t>
  </si>
  <si>
    <t>LAA</t>
  </si>
  <si>
    <t>NO</t>
  </si>
  <si>
    <t>1005206149 - JOSTIN ZULETA</t>
  </si>
  <si>
    <t>1005210982 - RICARDO BAYETERO</t>
  </si>
  <si>
    <t>1004291735 - STALIN MORALES</t>
  </si>
  <si>
    <t>0450099072 - STIVEN CHALACAMA</t>
  </si>
  <si>
    <t>TOG</t>
  </si>
  <si>
    <t>1005281074 - KENNETH VIVEROS</t>
  </si>
  <si>
    <t>1050138286 - JEREMY JURADO</t>
  </si>
  <si>
    <t>1005051600 - LEONARDO JURADO</t>
  </si>
  <si>
    <t>1718384728 - SANTIAGO MOSQUERA</t>
  </si>
  <si>
    <t>SHO</t>
  </si>
  <si>
    <t>5to</t>
  </si>
  <si>
    <t>1754698981 - DARNA MENA</t>
  </si>
  <si>
    <t>1005041171 - MELANY SEVILLANO</t>
  </si>
  <si>
    <t>1713024782 - NELSON MORENO</t>
  </si>
  <si>
    <t>SSB</t>
  </si>
  <si>
    <t>3050091465 - AINOHA LARA</t>
  </si>
  <si>
    <t>1004910103 - VALENTINA PORTILLA</t>
  </si>
  <si>
    <t>ASCENSO DE DANES RIOBAMBA 19 DE OCTUBRE</t>
  </si>
  <si>
    <t>Evaluador: PROF. FRANCISCO FIALLOS</t>
  </si>
  <si>
    <t>CRISTOPHER DAVID MELENDREZ AMAGUAÑA</t>
  </si>
  <si>
    <t>CLUB KINM WANMG</t>
  </si>
  <si>
    <t>DANIEL ALEJANDRO VILLEGAS PROAÑO</t>
  </si>
  <si>
    <t>CLUB AMÉRICA</t>
  </si>
  <si>
    <t>IAN DAVID PAZMIÑO PAREDES</t>
  </si>
  <si>
    <t>EDUARDO FABRICIO COLCHA URGILES</t>
  </si>
  <si>
    <t>JOSSELYN STEFANIA AGUAGALLO ZAVALA</t>
  </si>
  <si>
    <t>CLUB KORYO SPORT</t>
  </si>
  <si>
    <t>CRISTAL EMILIA CABRERA HARO</t>
  </si>
  <si>
    <t>JOSHUA PATRICIO TIMBELA LLAMUCA</t>
  </si>
  <si>
    <t>DYLAN MATHIAS PAZMIÑO PAREDES</t>
  </si>
  <si>
    <t>EMILY JESABETH RODRIGUEZ CEVALLOS</t>
  </si>
  <si>
    <t>JUAN SEBASTIAN TUMAILLI MORENO</t>
  </si>
  <si>
    <t>TOMAS SEBASTIAN CHAVEZ GARCIA</t>
  </si>
  <si>
    <t>3ER</t>
  </si>
  <si>
    <t>3RO</t>
  </si>
  <si>
    <t>BRYAN TOMAS LLANGA CORDOVA</t>
  </si>
  <si>
    <t>VINICIO EMILIO CHAVEZ ZAMBRANO</t>
  </si>
  <si>
    <t>NEPTALI DEMETRIO PEÑAHERRERA TOVAR</t>
  </si>
  <si>
    <t>TEAM PEÑAHERRERA</t>
  </si>
  <si>
    <t>4TO</t>
  </si>
  <si>
    <t>PAOLA ALEJAMDRA MORANTE SAA</t>
  </si>
  <si>
    <t>KINM WANMG</t>
  </si>
  <si>
    <t>3R0</t>
  </si>
  <si>
    <t>ERWIN GERMAN ARIAS CASTRO</t>
  </si>
  <si>
    <t>VINICIO FRANCISCO CHAVEZ CARCIA</t>
  </si>
  <si>
    <t>KORYO SPORT</t>
  </si>
  <si>
    <t>FEDERACIÓN ECUATORINA DE TAEKWONDO</t>
  </si>
  <si>
    <t>ASCENSO DE DANES LUGAR Y FECHA: 21 DE NOVIEMBRE - ESMERALDAS</t>
  </si>
  <si>
    <t>Evaluador:  PROF.  DUVAN CANGA VALENCIA</t>
  </si>
  <si>
    <t>NOMBRE</t>
  </si>
  <si>
    <t>CEDULA</t>
  </si>
  <si>
    <t>PROVINCIA</t>
  </si>
  <si>
    <t>Dan Nacional</t>
  </si>
  <si>
    <t>Costo nacional</t>
  </si>
  <si>
    <t>Costo kukkiwon</t>
  </si>
  <si>
    <t>BASANTE CONTRERAS NELSON GREGORIO</t>
  </si>
  <si>
    <t xml:space="preserve">LOS RIOS </t>
  </si>
  <si>
    <t>TERCERO</t>
  </si>
  <si>
    <t>QUINDE PINEDA JHON JAIRO</t>
  </si>
  <si>
    <t>ESMERALDAS</t>
  </si>
  <si>
    <t>SEGUNDO</t>
  </si>
  <si>
    <t>PRIMERO</t>
  </si>
  <si>
    <t>AVALO MARTINEZ DANIELA VALERIA</t>
  </si>
  <si>
    <t>VELOZ GOYBURO FORELLA NAOMI</t>
  </si>
  <si>
    <t>VELENCELA PLASENCIA JOHN ALEXANDER</t>
  </si>
  <si>
    <t>CRIBAN ERAZO ALESSIA ANAHI</t>
  </si>
  <si>
    <t xml:space="preserve">CERON VITE JOSSELYN NATHALIA </t>
  </si>
  <si>
    <t>QUIÑONEZ REASCO MAURICIO</t>
  </si>
  <si>
    <t>BRIGGETTE NICOLE ERREYES. GRANDA</t>
  </si>
  <si>
    <t>LOJA</t>
  </si>
  <si>
    <t>CONVALIDACIONES DE DAN Y KUKKIWON SEPTIEMBRE - DICIEMBRE</t>
  </si>
  <si>
    <t>MILTON FELIPE RAMOS RAMOS</t>
  </si>
  <si>
    <t>PICHINCHA</t>
  </si>
  <si>
    <t>MORIANO ORELLANA SANTIAGO ALEJANDRO</t>
  </si>
  <si>
    <t>ROBERT ALBERTO GARCIA SALAZAR</t>
  </si>
  <si>
    <t>LEILA MAYERLI GARCIA NUÑEZ</t>
  </si>
  <si>
    <t>CAMILO ANDRÉS MIELES LAVAYEN</t>
  </si>
  <si>
    <t>MANABI</t>
  </si>
  <si>
    <t>JOSE GABRIEL FLORES TERÁN</t>
  </si>
  <si>
    <t>CUENTA DE SUSANA CASTRO</t>
  </si>
  <si>
    <t>ENTRENADOR</t>
  </si>
  <si>
    <t>CLUB</t>
  </si>
  <si>
    <t>CANTIDAS</t>
  </si>
  <si>
    <t>COMPROBANTE</t>
  </si>
  <si>
    <t>ENVIO</t>
  </si>
  <si>
    <t>0005418 - 0005418          0005454 - 0005462</t>
  </si>
  <si>
    <t>ING. FREDDY ERIBERTO AZOGUE CHUGCHILAN</t>
  </si>
  <si>
    <t xml:space="preserve"> FEDERACION DEPORTIVA DE BOLIVAR</t>
  </si>
  <si>
    <t>SEPTIEMBRE</t>
  </si>
  <si>
    <t>PAGO CHALLENGER</t>
  </si>
  <si>
    <t>0005463 - 0005465 - 0005467 - 0005660 -</t>
  </si>
  <si>
    <t xml:space="preserve">LISSETH PACHECO </t>
  </si>
  <si>
    <t xml:space="preserve"> FEDERACION DEPORTIVA DE AZUAY</t>
  </si>
  <si>
    <t>EDGAR BORJA</t>
  </si>
  <si>
    <t>CLUB DEPORTIVO FORMATIVO ESPECIALIZADO BORJA´S LIONS</t>
  </si>
  <si>
    <t>0005605 - 0005606</t>
  </si>
  <si>
    <t>JONATHAN BASTIDAS</t>
  </si>
  <si>
    <t xml:space="preserve">BAS PANTHERS </t>
  </si>
  <si>
    <t>0005470 - 0005471</t>
  </si>
  <si>
    <t>ING. JEAN PIERRE ROSERO</t>
  </si>
  <si>
    <t>CDEF ROAR TAEKWONDO TEAM</t>
  </si>
  <si>
    <t>0005472 - 0005473</t>
  </si>
  <si>
    <t>ADRIANA OBANDO</t>
  </si>
  <si>
    <t>CIUDAD DE QUITO</t>
  </si>
  <si>
    <t>ING DANILO PEREZ B</t>
  </si>
  <si>
    <t>CLUB DE TAE KWON DO TAEGUK JUCARO</t>
  </si>
  <si>
    <t>CAROLINA MOROCHO</t>
  </si>
  <si>
    <t>CLUB DEPORTIVO ESPECIALIZADO ALTO RENDIMIENTO YONG TIGER ELITE</t>
  </si>
  <si>
    <t>028639</t>
  </si>
  <si>
    <t>0005476 - 0005478 - 0005636</t>
  </si>
  <si>
    <t>LCDO. CAMILO MIELES LAVAYEN MGTR.</t>
  </si>
  <si>
    <t>CLUB ESPECIALIZADO FORMATIVO "ILYEO"</t>
  </si>
  <si>
    <t>0984211781</t>
  </si>
  <si>
    <t xml:space="preserve">EDISON GEOVANNI GALLARDO </t>
  </si>
  <si>
    <t>CLUB SURYUN</t>
  </si>
  <si>
    <t>0005480 - 0005498 - 0005381</t>
  </si>
  <si>
    <t>STALIN SUNTAXI</t>
  </si>
  <si>
    <t>DEPORTIVO ESPECIALIZADO FORMATIVO BLUE DRAGONS</t>
  </si>
  <si>
    <t xml:space="preserve">0005368 - 0005370 - 0005375 - 0005499 -000 5500 - 000502 - 0005510 - 0005637 - 5659 </t>
  </si>
  <si>
    <t>CARLOS PUCHA</t>
  </si>
  <si>
    <t>0005511 - 0005662</t>
  </si>
  <si>
    <t>CARLOS BALDA</t>
  </si>
  <si>
    <t xml:space="preserve"> FEDERACION DEPORTIVA DE MANABI</t>
  </si>
  <si>
    <t>731779 - 731787</t>
  </si>
  <si>
    <t>0002910 - 0002911 - 0005637 0005648 - 0005652 - 0005653</t>
  </si>
  <si>
    <t>ANAHI CINTHYA TOAPANTA VINUEZA</t>
  </si>
  <si>
    <t>IMBABURA</t>
  </si>
  <si>
    <t>108737724 - 196330034</t>
  </si>
  <si>
    <t>0005530 - 0005532</t>
  </si>
  <si>
    <t>CARLOS GARCÍA</t>
  </si>
  <si>
    <t>ACADEMIA KANGHU</t>
  </si>
  <si>
    <t xml:space="preserve">45920806 - 45537754 - 42545877 </t>
  </si>
  <si>
    <t>0005534 - 0005536</t>
  </si>
  <si>
    <t xml:space="preserve">KLEVER CAMPOS </t>
  </si>
  <si>
    <t>0005537 - 0005543</t>
  </si>
  <si>
    <t>CESAR QUISHPE</t>
  </si>
  <si>
    <t>TALENTOS OLIMPICOS</t>
  </si>
  <si>
    <t>0005544 - 0005546</t>
  </si>
  <si>
    <t>Mateo Pazmiño</t>
  </si>
  <si>
    <t>0005548 - 0005550</t>
  </si>
  <si>
    <t xml:space="preserve">Henry Sigchos </t>
  </si>
  <si>
    <t>0005374 - 0005376 - 0005380 - 0005612 - 0005618</t>
  </si>
  <si>
    <t>JORGE WASHINGTON ROJAS CATOTA</t>
  </si>
  <si>
    <t>DEPORTIVO FORMATIVO ESPECIALIZADO ROJAS IAN IRON FIST</t>
  </si>
  <si>
    <t>0005553 - 000555 -0005634 - 0005557 - 0005560</t>
  </si>
  <si>
    <t>CARLOS MEJIA</t>
  </si>
  <si>
    <t>SAN FRANCISCO TIGER</t>
  </si>
  <si>
    <t>0005565 - 0005571</t>
  </si>
  <si>
    <t>CARLOS VELEZ</t>
  </si>
  <si>
    <t>DIEGO RUIZ</t>
  </si>
  <si>
    <t>SEUL</t>
  </si>
  <si>
    <t>0005573 - 0005575 - 0005576</t>
  </si>
  <si>
    <t>FRANCISCO FIALLOS</t>
  </si>
  <si>
    <t>CLUB AMERICA</t>
  </si>
  <si>
    <t>MATEO PAZMIÑO</t>
  </si>
  <si>
    <t>UNIVERSIDAD SAN FRANCISCO DE QUITO</t>
  </si>
  <si>
    <t>0005578 - 0005580</t>
  </si>
  <si>
    <t xml:space="preserve">ADRIANA OBANDO </t>
  </si>
  <si>
    <t>UNIVERSIDAD UTE</t>
  </si>
  <si>
    <t>00005581 - 0005600</t>
  </si>
  <si>
    <t>JOSE PATRICIO SANCHEZ SANCHEZ</t>
  </si>
  <si>
    <t>CLUB DEPORTIVO ESPECIALIZADO FORMATIVO "BAÑOS TAE KWON DO"</t>
  </si>
  <si>
    <t>00005505 - 000005506</t>
  </si>
  <si>
    <t xml:space="preserve"> JONATAN BASTIDAS</t>
  </si>
  <si>
    <t>00005620 - 00005621</t>
  </si>
  <si>
    <t>LUIS QUIÑONEZ</t>
  </si>
  <si>
    <t>D MARTIAL ARTS ESMERALDAS</t>
  </si>
  <si>
    <t>EFECTIVO</t>
  </si>
  <si>
    <t xml:space="preserve">Sharon López </t>
  </si>
  <si>
    <t>MARCO DUCHI</t>
  </si>
  <si>
    <t>TEAM MINOTAUROS</t>
  </si>
  <si>
    <t>00005625 - 00005627</t>
  </si>
  <si>
    <t>CESAR TAYO DUQUE</t>
  </si>
  <si>
    <t>GRAN MASTER</t>
  </si>
  <si>
    <t>00005628 - 00005629</t>
  </si>
  <si>
    <t>ANGEL AROBA</t>
  </si>
  <si>
    <t>ACADEMIA SENNIN</t>
  </si>
  <si>
    <t>Ing. ALEXIS GOYA VALENCIA</t>
  </si>
  <si>
    <t xml:space="preserve">CLUB KUNGANG NET </t>
  </si>
  <si>
    <t>0005649 - 00005650</t>
  </si>
  <si>
    <t xml:space="preserve">Paúl Renato Lucina </t>
  </si>
  <si>
    <t xml:space="preserve">Federación deportiva provincial de Santo Domingo de los Tsáchilas </t>
  </si>
  <si>
    <t xml:space="preserve">Vinicio Cardona </t>
  </si>
  <si>
    <t xml:space="preserve">kyorugui gym </t>
  </si>
  <si>
    <t>Carlos Alfredo Cedeño Solesdispa</t>
  </si>
  <si>
    <t xml:space="preserve">Liga Deportiva Cantonal de Montecristi </t>
  </si>
  <si>
    <t>GUILLERMO MORAN</t>
  </si>
  <si>
    <t>SOCIEDAD DEPORTIVA CENTRAL</t>
  </si>
  <si>
    <t>0005799 - 0005812</t>
  </si>
  <si>
    <t>PATRICIA TUQUERES</t>
  </si>
  <si>
    <t>CLUB TAE-WOOONG</t>
  </si>
  <si>
    <t>0005385 - 0005399</t>
  </si>
  <si>
    <t>PAOLA MORANTE</t>
  </si>
  <si>
    <t>Entregados</t>
  </si>
  <si>
    <t>0005403 - 0005515</t>
  </si>
  <si>
    <t>LUIS SILVA</t>
  </si>
  <si>
    <t>FDP TUNGURAHUA</t>
  </si>
  <si>
    <t>0005342 - 0005347 0005360 - 0005362</t>
  </si>
  <si>
    <t>JAIME CASHINDIO</t>
  </si>
  <si>
    <t>PANTERAS</t>
  </si>
  <si>
    <t>0005348 - 0005353  0005420 - 0005430</t>
  </si>
  <si>
    <t>GERMAN ARIAS</t>
  </si>
  <si>
    <t>0005335 - 0005341 - 0005436</t>
  </si>
  <si>
    <t>NELSON BASANTES</t>
  </si>
  <si>
    <t>AGUILAS NEGRAS DE ECUADOR</t>
  </si>
  <si>
    <t>0005355 - 0005356 -0005376 - 0005672 - 0005677 - 0005679 - 0005684 - 000 5826 - 0005837 - 0005840 - 000 5848</t>
  </si>
  <si>
    <t>RENE RAMOS</t>
  </si>
  <si>
    <t>FEDERACIÓN ZAMORA CHINCHIPE</t>
  </si>
  <si>
    <t>0005354 - 0005358          0005359                               0005364 - 0005367</t>
  </si>
  <si>
    <t>ALEXIS GOYA</t>
  </si>
  <si>
    <t>KUNGANG NET</t>
  </si>
  <si>
    <t>0005849 - 0005871</t>
  </si>
  <si>
    <t>JOSE LUIS RIVERA</t>
  </si>
  <si>
    <t>FEDERACIÓN PROVINCIAL DE ORELLANA</t>
  </si>
  <si>
    <t>0005890 - 0005925</t>
  </si>
  <si>
    <t>ANTHONY JAVIER CHUQUIMARCA APONTE</t>
  </si>
  <si>
    <t>TAEKWONDO COMBAT CENTER</t>
  </si>
  <si>
    <t>*</t>
  </si>
  <si>
    <t>se entregaron diplomas ya impresos previaente por el directorio anterior, por ello la numeración es discontinua</t>
  </si>
  <si>
    <t>CUENTA FEDERACIÓN ECUATORIAN DE TAEKWONDO</t>
  </si>
  <si>
    <t>0005872 - 0005887</t>
  </si>
  <si>
    <t>TEOFILO HERNANDEZ</t>
  </si>
  <si>
    <t>LIGA CANTONAL DE PASAJES</t>
  </si>
  <si>
    <t>OCTUBRE</t>
  </si>
  <si>
    <t>0002888 - 0002890 0002894 - 0002907    0002913</t>
  </si>
  <si>
    <t>GABRIELA VILLALVA</t>
  </si>
  <si>
    <t>CLUB FORMATIVO ESPECIALIZADO DE TAEKWONDO VILLALBA´S TIGER´S</t>
  </si>
  <si>
    <t>901172986 - 12500063</t>
  </si>
  <si>
    <t>0005702 - 0005707</t>
  </si>
  <si>
    <t>CESAR VICENTE SANTANA VERA</t>
  </si>
  <si>
    <t>ACADEMIA TKD SANTANA</t>
  </si>
  <si>
    <t>0005686 - 0005689</t>
  </si>
  <si>
    <t>GRACE JIMENEZ</t>
  </si>
  <si>
    <t>CLUB FORMATIVO ESPECIALIZADO DE ALTO RENDIMIENTO TROYA</t>
  </si>
  <si>
    <t>0005652 - 000553</t>
  </si>
  <si>
    <t>ANAHI TOAPANTA</t>
  </si>
  <si>
    <t>30460283   30210732</t>
  </si>
  <si>
    <t>0005690 - 0005701</t>
  </si>
  <si>
    <t>BRYAN GUERRERO</t>
  </si>
  <si>
    <t>GUERREROS TAEKWONDO FERSITA</t>
  </si>
  <si>
    <t>0002846 - 0002860 0002912                        - 0002914 - 0002924</t>
  </si>
  <si>
    <t>GERARDO NIETO</t>
  </si>
  <si>
    <t>TAEKWONDO NIETO ACADEMIA</t>
  </si>
  <si>
    <t>JM2025OCT00199013350</t>
  </si>
  <si>
    <t>0002861 - 0002872</t>
  </si>
  <si>
    <t xml:space="preserve">ANDRES CASTILLO </t>
  </si>
  <si>
    <t>0002874 - 0002876</t>
  </si>
  <si>
    <t>ANDERSON SHI KUAN</t>
  </si>
  <si>
    <t>ASOCIACIÓN DE TAEKWONDO DEL AZUAY</t>
  </si>
  <si>
    <t>0005766 - 0005769</t>
  </si>
  <si>
    <t>JOSE QUITO</t>
  </si>
  <si>
    <t>J.Q.SEUL /ADTAZUAY</t>
  </si>
  <si>
    <t>0005752 - 0005757</t>
  </si>
  <si>
    <t>00028765 - 0002887 - 0005663 - 0005670 - 0005708 - 0005728 - 0005732 - 0005735 -000 5751 - 0005758 - 0005761 - 0005772</t>
  </si>
  <si>
    <t>JORGE ALVAREZ</t>
  </si>
  <si>
    <t>193875038-189950275</t>
  </si>
  <si>
    <t>0005791 - 0005798</t>
  </si>
  <si>
    <t>ALAN GARCIA</t>
  </si>
  <si>
    <t>LIGA CANTONAL CANTONAL DE QUINSALOMA</t>
  </si>
  <si>
    <t>JHON QUEZADA</t>
  </si>
  <si>
    <t>CLUB YESUL</t>
  </si>
  <si>
    <t>0005770 - 00057771 - 0005773 - 0005778 - 0005806 - 0005807 - 0005813 - 0005819</t>
  </si>
  <si>
    <t>DARWIN CONGO</t>
  </si>
  <si>
    <t>CONGOSTKD</t>
  </si>
  <si>
    <t>CUENTA FEDERACIÓN ECUATORIANA DE TAEKWONDO</t>
  </si>
  <si>
    <t>NUMEROS</t>
  </si>
  <si>
    <t>0000001 - 0000036</t>
  </si>
  <si>
    <t>CESAR REMACHE</t>
  </si>
  <si>
    <t>KUMGANG - ECUADOR</t>
  </si>
  <si>
    <t>NOVIEMBRE</t>
  </si>
  <si>
    <t>0000038 - 0000040</t>
  </si>
  <si>
    <t>JAIRO GUERRERO</t>
  </si>
  <si>
    <t>ESCUELA DE ARTES MARCIALES GUERREROS SPORT</t>
  </si>
  <si>
    <t>0000045 - 0000094</t>
  </si>
  <si>
    <t>ANGEL ALVARES</t>
  </si>
  <si>
    <t>FEDERACIÓN DEPORTIVA PROVINCIAL DE SUCUMBIOS</t>
  </si>
  <si>
    <t>25016828/7293935</t>
  </si>
  <si>
    <t>0000095 - 0000134</t>
  </si>
  <si>
    <t>EDISON ALBA</t>
  </si>
  <si>
    <t>BIOGOCK KANG ALBA</t>
  </si>
  <si>
    <t>0000139 - 0000152</t>
  </si>
  <si>
    <t>YOVANNY SABANDO</t>
  </si>
  <si>
    <t>ACADEMIA DE TAEKWONDO KWAN SABANDO</t>
  </si>
  <si>
    <t>CAROLINA ARMIJOS</t>
  </si>
  <si>
    <t>ACADEMIA CLUB KORYONS LOJA</t>
  </si>
  <si>
    <t>0000209 - 0000218</t>
  </si>
  <si>
    <t>EDWIN ALBA</t>
  </si>
  <si>
    <t>CLUB  DEPORTIVO FORMATIVO ESPECIALIZADO DE TAEKWONDO ALBA</t>
  </si>
  <si>
    <t>0000195 - 0000205</t>
  </si>
  <si>
    <t xml:space="preserve">DAVID RODRIGUEZ </t>
  </si>
  <si>
    <t>LIGA DEPORTIVA CANTONAL ANTONIO ANTE</t>
  </si>
  <si>
    <t>0000205 - 0000208</t>
  </si>
  <si>
    <t>CARLOS CEDEÑO</t>
  </si>
  <si>
    <t>LIGA DEPORTIVA CANTONAL DE MONTECRISTI</t>
  </si>
  <si>
    <t>0000155 - 0000194</t>
  </si>
  <si>
    <t>EDISON PINCAY</t>
  </si>
  <si>
    <t>CLUB ESPECIALIZADO FORMATIVO FENIX TARKWONDO</t>
  </si>
  <si>
    <t>0000135 - 0000138 - 0000154</t>
  </si>
  <si>
    <t>ANDRES ALVARES</t>
  </si>
  <si>
    <t>0000223 - 0000234</t>
  </si>
  <si>
    <t>FEDERACIÓN DEPORTIVA PROVINCIAL DE TUNGURAHUA</t>
  </si>
  <si>
    <t>0000219 - 0000222</t>
  </si>
  <si>
    <t>0000236 - 0000237</t>
  </si>
  <si>
    <t>SEGUNDO ALBA</t>
  </si>
  <si>
    <t>0000238 - 0000239</t>
  </si>
  <si>
    <t>CRISTIAN HARO</t>
  </si>
  <si>
    <t>LION SPORT CENTER</t>
  </si>
  <si>
    <t>0000251 - 0000252</t>
  </si>
  <si>
    <t>0000253 - 0000272</t>
  </si>
  <si>
    <t>JHONNY JARA</t>
  </si>
  <si>
    <t>CLUB JARA´S TAEKWONDO</t>
  </si>
  <si>
    <t>JEAN PIERRE  ROSERO</t>
  </si>
  <si>
    <t>CDEF ROAR TAEKOWNDO TEAM</t>
  </si>
  <si>
    <t>desde el mes de noviembre se incia con la numeracion del nuevo directorio</t>
  </si>
  <si>
    <t>DIPLOMAS ENTREGADOS</t>
  </si>
  <si>
    <t>0000274 - 0000275</t>
  </si>
  <si>
    <t>EDWIN ARTEAGA</t>
  </si>
  <si>
    <t>CLUB DE ARTES MARCIALES TAEBAEK</t>
  </si>
  <si>
    <t>DICIEMBRE</t>
  </si>
  <si>
    <t>RETIRO PERSONALMENTE</t>
  </si>
  <si>
    <t>0000276 - 0000293</t>
  </si>
  <si>
    <t>ANDRES CASTILLO</t>
  </si>
  <si>
    <t>0000404 - 0000407</t>
  </si>
  <si>
    <t>JOFFRE CHANGO</t>
  </si>
  <si>
    <t>CDEF CHANGO ACADEMY</t>
  </si>
  <si>
    <t>0000294-0000299</t>
  </si>
  <si>
    <t xml:space="preserve">0000301-0000325 </t>
  </si>
  <si>
    <t>ROMEL CAMACHO</t>
  </si>
  <si>
    <t xml:space="preserve">TOGA´S RAEKWONDO </t>
  </si>
  <si>
    <t>JM2025DIC00203808804</t>
  </si>
  <si>
    <t>0000326-0000342</t>
  </si>
  <si>
    <t>MAURICIO ALMEIDA</t>
  </si>
  <si>
    <t>SOCIEDADE DEPORTIVA CENTRAL WT</t>
  </si>
  <si>
    <t>0000343 -0000403</t>
  </si>
  <si>
    <t>ESTEBAN ALTAMIRANO</t>
  </si>
  <si>
    <t>ACADEMIA SABONIM</t>
  </si>
  <si>
    <t>0000408-0000430</t>
  </si>
  <si>
    <t>JUAN VILLACRES</t>
  </si>
  <si>
    <t>TAO</t>
  </si>
  <si>
    <t>0000431-0000436</t>
  </si>
  <si>
    <t>CHRISTIAN CASTILLO</t>
  </si>
  <si>
    <t>KUMGANG ARTES MARCIALES</t>
  </si>
  <si>
    <t>0000437-0000467</t>
  </si>
  <si>
    <t>0000468- 0000484</t>
  </si>
  <si>
    <t>GEOYANNY AROCA</t>
  </si>
  <si>
    <t>G. AROCA TKDO PLAYAS VILLAMIL</t>
  </si>
  <si>
    <t>0000485 -0000487</t>
  </si>
  <si>
    <t>0000488 - 0000493</t>
  </si>
  <si>
    <t>CESAR QUISPE</t>
  </si>
  <si>
    <t>EFECTIVO EN CHALLENGER</t>
  </si>
  <si>
    <t>GASTOS EN CHALLENER</t>
  </si>
  <si>
    <t>0000494-0000503</t>
  </si>
  <si>
    <t>FRANCISOO FIALLOS</t>
  </si>
  <si>
    <t>0000504-0000513</t>
  </si>
  <si>
    <t>ISMAEL IÑIQUEZ</t>
  </si>
  <si>
    <t>MOO SUL DOJANG IÑIGUEZ</t>
  </si>
  <si>
    <t>0000514-0000524</t>
  </si>
  <si>
    <t>GUSTAVO BRAVO</t>
  </si>
  <si>
    <t>FEDERACIÓN DEPORTIVA PROVINCIAL ORELLANA</t>
  </si>
  <si>
    <t>0000525 - 0000528</t>
  </si>
  <si>
    <t>ESCUELA FORMATIVA BRAVO TKD EL DORADO</t>
  </si>
  <si>
    <t>0000529-0000565</t>
  </si>
  <si>
    <t>CHRISTIAN GOMEZ</t>
  </si>
  <si>
    <t>LIGA DEPORTIVA CANTONAL DE OTAVALO</t>
  </si>
  <si>
    <t>178213386-207985429</t>
  </si>
  <si>
    <t>0000566- 0000570</t>
  </si>
  <si>
    <t>ROBERT GARCIA</t>
  </si>
  <si>
    <t>LIGA DEPORTIVA SALITRE</t>
  </si>
  <si>
    <t>0000571-0000605</t>
  </si>
  <si>
    <t>WILLIAM SUNTAXI</t>
  </si>
  <si>
    <t>CLUB DEPORTIVO ESPECIALIZADO FORMATIVO BLUE DRAGONS</t>
  </si>
  <si>
    <t>0000606-0000614</t>
  </si>
  <si>
    <t>RICHARD CABRERA</t>
  </si>
  <si>
    <t>LIGA DEPORTIVA CANTONAL DE BALZAR</t>
  </si>
  <si>
    <t>0000615-0000638</t>
  </si>
  <si>
    <t>MARCO MOGOLLON</t>
  </si>
  <si>
    <t>SIMJANG TEAM CLUB DE TAE KWON DO</t>
  </si>
  <si>
    <t>0000639-0000645</t>
  </si>
  <si>
    <t>RAUL VITERI</t>
  </si>
  <si>
    <t>CLUB VITERI</t>
  </si>
  <si>
    <t>0000646 - 0000667</t>
  </si>
  <si>
    <t>CARLOS ESTRELLA</t>
  </si>
  <si>
    <t>RED ACADEMY</t>
  </si>
  <si>
    <t>0000668 - 0000705</t>
  </si>
  <si>
    <t>MAXIMO MUÑOZ</t>
  </si>
  <si>
    <t>UNIDAD EDUCATIVA EMANUEL</t>
  </si>
  <si>
    <t>0000706 - 0000779</t>
  </si>
  <si>
    <t>CLUB FORMATIVO ESPECIALIZADO DE TAEKWONDO ALBA</t>
  </si>
  <si>
    <t>000780 - 0000790</t>
  </si>
  <si>
    <t>JIMMY BOLAÑOS</t>
  </si>
  <si>
    <t>CLUB DE ALTO RENDIMIENTO DEBAK</t>
  </si>
  <si>
    <t>0000791-0000802</t>
  </si>
  <si>
    <t>JUAN SEVILLA</t>
  </si>
  <si>
    <t>CLUB FORMATIVO GOLDEN LION.S</t>
  </si>
  <si>
    <t>0000803-0000815</t>
  </si>
  <si>
    <t>RITA VICUÑA</t>
  </si>
  <si>
    <t>ACADEMIA DE TAEKWONDO RITA VICUÑA</t>
  </si>
  <si>
    <t>0000816-0000819</t>
  </si>
  <si>
    <t>NANCY VICUÑA</t>
  </si>
  <si>
    <t>ACADEMIA DE TAEKWONDO SANEUN IYU</t>
  </si>
  <si>
    <t>0000820-0000823</t>
  </si>
  <si>
    <t>LIGA DEPORTIVA CANTONAL NOBOL</t>
  </si>
  <si>
    <t>0000824-0000833</t>
  </si>
  <si>
    <t>DANIEL FARINANGO</t>
  </si>
  <si>
    <t>CLUB ESPECIALIZADO FORMATIVO PHOENIX TAEKWONDO</t>
  </si>
  <si>
    <t>0000834-0000836</t>
  </si>
  <si>
    <t>JOSE RIVADENEIRA</t>
  </si>
  <si>
    <t>ESCUELA DE TAEKWONDO LA UNIÓN</t>
  </si>
  <si>
    <t>0000834-0000853</t>
  </si>
  <si>
    <t>0000854-0000865</t>
  </si>
  <si>
    <t>FREDDY AZOQUE</t>
  </si>
  <si>
    <t>FEDERACIÓN DEPORTIVA DE BOLIVAR</t>
  </si>
  <si>
    <t>0000867-0000881</t>
  </si>
  <si>
    <t>ESCUELA GUERRERO SPORT</t>
  </si>
  <si>
    <t>0000882-0000892</t>
  </si>
  <si>
    <t>MARIA DEL VALLE RONDÓN</t>
  </si>
  <si>
    <t>CLUB MARÍA RONDON</t>
  </si>
  <si>
    <t>0000893-0000901</t>
  </si>
  <si>
    <t>LIGA DE SALITRE</t>
  </si>
  <si>
    <t>0000902-0000912</t>
  </si>
  <si>
    <t>WILLIAN PONCE</t>
  </si>
  <si>
    <t>YASHIDA</t>
  </si>
  <si>
    <t>00009113-0000917</t>
  </si>
  <si>
    <t>FEDERACIÓN DEPORTIVA DE MANABI</t>
  </si>
  <si>
    <t>0000918-0000942</t>
  </si>
  <si>
    <t>MAURICIO ESPINOZA</t>
  </si>
  <si>
    <t>FEDERACIÓN DEPORTIVA DEL CARCHI</t>
  </si>
  <si>
    <t>0000943-0000955</t>
  </si>
  <si>
    <t>ALEX PACHECO</t>
  </si>
  <si>
    <t xml:space="preserve">ASOCIACIÓN DEPORTIVA PROVINCIAL DE SUCUMBIOS TAEKWONDO SHUSHUFINDI </t>
  </si>
  <si>
    <t>Total GUPS</t>
  </si>
  <si>
    <t>SALDO BANCOS</t>
  </si>
  <si>
    <t>BANCO DEL PICHINCHA</t>
  </si>
  <si>
    <t>BANCO</t>
  </si>
  <si>
    <t>FECHA DE CORTE</t>
  </si>
  <si>
    <t>CUENTAS POR PAGAR</t>
  </si>
  <si>
    <t>BENEFICIARIO</t>
  </si>
  <si>
    <t>SRI</t>
  </si>
  <si>
    <t>IMPUESTOS POR PAGAR</t>
  </si>
  <si>
    <t>AÑO 2023</t>
  </si>
  <si>
    <t>AÑO 2024</t>
  </si>
  <si>
    <t>MULTAS E INTERESES</t>
  </si>
  <si>
    <t>AÑO 2025</t>
  </si>
  <si>
    <t>CUENTAS POR PAGAR A LA FEDERACION MUNDIAL POR GAL´S</t>
  </si>
  <si>
    <t xml:space="preserve">FEDERACIÓN MUNDIAL </t>
  </si>
  <si>
    <t>TOTAL CUENTAS POR PAGAR</t>
  </si>
  <si>
    <t>GALES (WILSON)</t>
  </si>
  <si>
    <t>WILSON</t>
  </si>
  <si>
    <t>HASTA DICEIMBRE 2025</t>
  </si>
  <si>
    <t>DESDE ENERO A FEBRERO</t>
  </si>
  <si>
    <t>DESPUES DEL PATU</t>
  </si>
  <si>
    <t>X</t>
  </si>
  <si>
    <t>CRUSO DE ENTRENADORES (ENERO 2026)</t>
  </si>
  <si>
    <t>CURSO DE ARBITRAJE 2 (FEBRERO 2026) VIRTUAL</t>
  </si>
  <si>
    <t>CURSO DE ARBITRAJE 1 (FEBRERO 2026) PRESENCIAL</t>
  </si>
  <si>
    <t>OPEN NOVATOS INTERMEDIOS (FEBRERO)</t>
  </si>
  <si>
    <t>TREANING CAMPAMENTO (NOVIEMBRE)</t>
  </si>
  <si>
    <t>JORGE FIEJO</t>
  </si>
  <si>
    <t>PRESTO VOLETOS PARA KENIA</t>
  </si>
  <si>
    <t>SALDO</t>
  </si>
  <si>
    <t>COMPRAS DE PASAJES Y VIATICOS COLOMBIA Y BRASIL</t>
  </si>
  <si>
    <t>EVALUADORES</t>
  </si>
  <si>
    <t>SUSY</t>
  </si>
  <si>
    <t>PSICOLOGO</t>
  </si>
  <si>
    <t xml:space="preserve"> </t>
  </si>
  <si>
    <t>AÑO 2025 Y 2026</t>
  </si>
  <si>
    <t>PAGO A EVALUADORES</t>
  </si>
  <si>
    <t>PAGO A PSICOLOGO</t>
  </si>
  <si>
    <t>0000995 - 0000998</t>
  </si>
  <si>
    <t>XAVIER NIETO</t>
  </si>
  <si>
    <t>FEDERACIÓN DEPORTIVA DEL GUAYAS</t>
  </si>
  <si>
    <t>ENERO</t>
  </si>
  <si>
    <t>0000999 - 0001005</t>
  </si>
  <si>
    <t>PEDFRO PESO</t>
  </si>
  <si>
    <t>FEDERACIÓN DEPORTIVA DE LOS RIOS</t>
  </si>
  <si>
    <t>0001006 - 0001032</t>
  </si>
  <si>
    <t>PATRICIO PEREZ</t>
  </si>
  <si>
    <t>CLUB DAIGORO</t>
  </si>
  <si>
    <t>0001033 - 0001034</t>
  </si>
  <si>
    <t>CLUB DEPORTIVO UNIVERSIDAD SAN FRANCISCO DE QUITO</t>
  </si>
  <si>
    <t>0001035 - 0001060</t>
  </si>
  <si>
    <t>JAIRO ROJAS</t>
  </si>
  <si>
    <t>FEDERACION DEPORTIVA PROVINCIAL DE NAPO</t>
  </si>
  <si>
    <t>0001061 - 0001071</t>
  </si>
  <si>
    <t>ELIO MALLA</t>
  </si>
  <si>
    <t>FEDERACION DEPORTIVA PROVINCIAL DE EL ORO</t>
  </si>
  <si>
    <t>0001072 - 0001081</t>
  </si>
  <si>
    <t>0001127 -0001136</t>
  </si>
  <si>
    <t>JONATHAN  SIGUIHUA</t>
  </si>
  <si>
    <t>TAEKWONDO ACADEMIA CARLOS JULIO AROSEMENA</t>
  </si>
  <si>
    <t>0001159 - 00001189</t>
  </si>
  <si>
    <t>DIEGO NIETO</t>
  </si>
  <si>
    <t>FEDERACION DEPORTIVA DE EL ORO</t>
  </si>
  <si>
    <t>0001137 - 0001154</t>
  </si>
  <si>
    <t>ANA BLACIO</t>
  </si>
  <si>
    <t>LIGA DEPORTIVA DE LALIBERTAD</t>
  </si>
  <si>
    <t>GEORGE NIETO</t>
  </si>
  <si>
    <t>FEDERACION DEPORTIVA DEL GUAYAS</t>
  </si>
  <si>
    <t>LIGA DEPORTIVA DE LA LIBERTAD</t>
  </si>
  <si>
    <t>0001155 - 00001158</t>
  </si>
  <si>
    <t>CARLOS GARCIA</t>
  </si>
  <si>
    <t>423038832- 42014380 - 100279368-442321519</t>
  </si>
  <si>
    <t>0001192 - 0001208</t>
  </si>
  <si>
    <t>KLEVER CAMPOS</t>
  </si>
  <si>
    <t>KANG TAEKWONDO</t>
  </si>
  <si>
    <t>GUERREROS TAEKWONDO FERTISA</t>
  </si>
  <si>
    <t>CLUB ESPECIALIZADO FORMATIVO FENIX TAEKWONDO</t>
  </si>
  <si>
    <t>0001211 - 0001212</t>
  </si>
  <si>
    <t>JEAN PIERRE ARTEAGA</t>
  </si>
  <si>
    <t>TAEBAEK</t>
  </si>
  <si>
    <t>0001213 - 0001218</t>
  </si>
  <si>
    <t>WILFRIDONAREVALO</t>
  </si>
  <si>
    <t xml:space="preserve">ASOCIACIÓN DEPORTIVA PROVINCIAL DE TAEKWONDO </t>
  </si>
  <si>
    <t>BP. 59362336</t>
  </si>
  <si>
    <t>BP.59456920</t>
  </si>
  <si>
    <t>0001219 - 0001220</t>
  </si>
  <si>
    <t>FEDERACIÓN DEPORTIVA DE EL ORO</t>
  </si>
  <si>
    <t>BP. 63877520</t>
  </si>
  <si>
    <t>BP.63991402</t>
  </si>
  <si>
    <t>0001221 - 0001226</t>
  </si>
  <si>
    <t xml:space="preserve">ANDRES CASTILLO TAEKWONDO </t>
  </si>
  <si>
    <t>BP.49239519</t>
  </si>
  <si>
    <t>BP.52988753</t>
  </si>
  <si>
    <t>0001227 - 0001235</t>
  </si>
  <si>
    <t>NAOMI ROBLES</t>
  </si>
  <si>
    <t>ACADEMIA ZENITH - KWON</t>
  </si>
  <si>
    <t>BP. 6392215</t>
  </si>
  <si>
    <t>BP. 6474395</t>
  </si>
  <si>
    <t>0001236 - 0001249</t>
  </si>
  <si>
    <t>LIGA CANTONAÑL DE VENTNAS</t>
  </si>
  <si>
    <t>BP.54424448</t>
  </si>
  <si>
    <t>0001126 - 0001375</t>
  </si>
  <si>
    <t>DIEGO GAMBOA</t>
  </si>
  <si>
    <t>CLUB DEPORTIVO ESPECIALIZADO CHULL MOO</t>
  </si>
  <si>
    <t>FEBRERO</t>
  </si>
  <si>
    <t>B.P.901215303</t>
  </si>
  <si>
    <t>B.P.901256525</t>
  </si>
  <si>
    <t>0001376 - 0001377</t>
  </si>
  <si>
    <t>CLUB E TROYASPECIALIZADO DE ALTO RENDIMIENTO</t>
  </si>
  <si>
    <t>B.P. 18730962</t>
  </si>
  <si>
    <t>0001396-0001401</t>
  </si>
  <si>
    <t>ROBETH GARCIA SALAZAR</t>
  </si>
  <si>
    <t>B. INTE. 59542886</t>
  </si>
  <si>
    <t>B.INTE. 59553699</t>
  </si>
  <si>
    <t>0001378 - 0001379</t>
  </si>
  <si>
    <t>EDWIN ALBA TORRES</t>
  </si>
  <si>
    <t>CLUB FORMATIVO ESPECIALIZADO ALBA</t>
  </si>
  <si>
    <t>B.P 157671287</t>
  </si>
  <si>
    <t>B.P 53861677</t>
  </si>
  <si>
    <t>0001380 - 0001395</t>
  </si>
  <si>
    <t>B.P.170232946</t>
  </si>
  <si>
    <t>B.P 170326126</t>
  </si>
  <si>
    <t>0001402 - 0001407</t>
  </si>
  <si>
    <t>GUILLERMO PUGA</t>
  </si>
  <si>
    <t>TEAM KORYO</t>
  </si>
  <si>
    <t>B.P.46918569</t>
  </si>
  <si>
    <t>CRISTHIAN HARO</t>
  </si>
  <si>
    <t>B.P. 30636212</t>
  </si>
  <si>
    <t>0001409 - 0001411</t>
  </si>
  <si>
    <t>B.P.5294694</t>
  </si>
  <si>
    <t>B.P.5341238</t>
  </si>
  <si>
    <t>0001412 - 0001427</t>
  </si>
  <si>
    <t>LUIS ENRIQUEZ</t>
  </si>
  <si>
    <t>WARRIORS ACADEMY</t>
  </si>
  <si>
    <t>B.P 82077133</t>
  </si>
  <si>
    <t>B.P.81722188</t>
  </si>
  <si>
    <t>0001428 - 0001429</t>
  </si>
  <si>
    <t>NERIS BUSTILLOS</t>
  </si>
  <si>
    <t>LIGA DEPORTIVA CANTONAL DE SALCEDO</t>
  </si>
  <si>
    <t>B.P. 33023744</t>
  </si>
  <si>
    <t>B.P.33172780</t>
  </si>
  <si>
    <t>0001430 - 0001435</t>
  </si>
  <si>
    <t>FEDERACION DE MANABI</t>
  </si>
  <si>
    <t>B.P. 802935</t>
  </si>
  <si>
    <t>FENIX TAEKWONDO</t>
  </si>
  <si>
    <t>B.P 60634775</t>
  </si>
  <si>
    <t>B.P. 60768434</t>
  </si>
  <si>
    <t>0001437 - 0001440</t>
  </si>
  <si>
    <t>MILLIS PRENS</t>
  </si>
  <si>
    <t>CHANGMOOKWAN ECUADOR</t>
  </si>
  <si>
    <t>B. PROC. 413276020900</t>
  </si>
  <si>
    <t>FEDEORO</t>
  </si>
  <si>
    <t>B.P. 35620793</t>
  </si>
  <si>
    <t>B.P . 35685007</t>
  </si>
  <si>
    <t>0001442 - 0001444</t>
  </si>
  <si>
    <t>ANDRES HERRERA</t>
  </si>
  <si>
    <t>PANDADEMON</t>
  </si>
  <si>
    <t>B.P.137342561</t>
  </si>
  <si>
    <t>B.P.177602762</t>
  </si>
  <si>
    <t>0001451 - 0001460</t>
  </si>
  <si>
    <t>ANGELES SANTORUM</t>
  </si>
  <si>
    <t>ESCUELA DE INICIACION FEDELOJA</t>
  </si>
  <si>
    <t>B.P.179617466</t>
  </si>
  <si>
    <t>B.P.180412527</t>
  </si>
  <si>
    <t>0001445-0001450</t>
  </si>
  <si>
    <t>ISAAC ALOMOTO</t>
  </si>
  <si>
    <t>SALA TAEKWONDO</t>
  </si>
  <si>
    <t>B.P.176767738</t>
  </si>
  <si>
    <t>0001470-0001471</t>
  </si>
  <si>
    <t>JONATHAN CHICAIZA</t>
  </si>
  <si>
    <t>UNIDAD EDUCATIVA PARTICULAR EIGTH ACADEMMY</t>
  </si>
  <si>
    <t>B.P.61234145</t>
  </si>
  <si>
    <t>0001464 - 0001465</t>
  </si>
  <si>
    <t>LUIS GILCES</t>
  </si>
  <si>
    <t>B.PAC. 0000027689</t>
  </si>
  <si>
    <t>B.P. 782759243796</t>
  </si>
  <si>
    <t>0001466 - 0001469</t>
  </si>
  <si>
    <t>VICTOR PELAEZ</t>
  </si>
  <si>
    <t>MOODUKKWAN</t>
  </si>
  <si>
    <t>B.P.24108217</t>
  </si>
  <si>
    <t>B.P.24247396</t>
  </si>
  <si>
    <t>0001461 - 0001463</t>
  </si>
  <si>
    <t>B.P.13854068</t>
  </si>
  <si>
    <t>B.P.13925219</t>
  </si>
  <si>
    <t>0001474 - 0001492</t>
  </si>
  <si>
    <t>CAMILO MIELES</t>
  </si>
  <si>
    <t>CLUB ILYEO</t>
  </si>
  <si>
    <t>B.P.900222651</t>
  </si>
  <si>
    <t>FEDERACION DE EL ORO</t>
  </si>
  <si>
    <t>B.P.12412921</t>
  </si>
  <si>
    <t>B.P.12464383</t>
  </si>
  <si>
    <t>EDGAR MOYA</t>
  </si>
  <si>
    <t>ASOCIACIÓN DE TAEKWONDO STO DOMINGO</t>
  </si>
  <si>
    <t>B.P.58842264</t>
  </si>
  <si>
    <t>LUISA VEGA</t>
  </si>
  <si>
    <t>PYONGCHANG</t>
  </si>
  <si>
    <t>B.P.10786144</t>
  </si>
  <si>
    <t>B.P.30636212</t>
  </si>
  <si>
    <t>0001493-0001496</t>
  </si>
  <si>
    <t>ANDRES TIPAN</t>
  </si>
  <si>
    <t>ASOCIACION DE TUNGURAHUA</t>
  </si>
  <si>
    <t>B.P.16381675</t>
  </si>
  <si>
    <t>B.P.16478210</t>
  </si>
  <si>
    <t>PAGO KAREN</t>
  </si>
  <si>
    <t>0001502-0001506</t>
  </si>
  <si>
    <t>DENNIS LOPEZ</t>
  </si>
  <si>
    <t>B.P.277181468</t>
  </si>
  <si>
    <t>0001507-0001509</t>
  </si>
  <si>
    <t>B.P.277255987</t>
  </si>
  <si>
    <t>B.P.277375679</t>
  </si>
  <si>
    <t>0001500-0001501</t>
  </si>
  <si>
    <t>JHON QUINDE</t>
  </si>
  <si>
    <t>HIGHKICK</t>
  </si>
  <si>
    <t>B.P.261046370</t>
  </si>
  <si>
    <t>0001510 - 0001536</t>
  </si>
  <si>
    <t>TAEKWONDO NIETOS ACADEMIA</t>
  </si>
  <si>
    <t>C.JET. JMFEB00210088424</t>
  </si>
  <si>
    <t>PAGO FEDERACIÓN</t>
  </si>
  <si>
    <t>ANGEL ARROBA</t>
  </si>
  <si>
    <t xml:space="preserve">ACADEMIA DE TAEKWONDO SENNIN </t>
  </si>
  <si>
    <t>B.P. 73348216</t>
  </si>
  <si>
    <t xml:space="preserve">LUIS SILVA </t>
  </si>
  <si>
    <t>B.P.117333100</t>
  </si>
  <si>
    <t>B.P.117551355</t>
  </si>
  <si>
    <t>0001539 - 0001548</t>
  </si>
  <si>
    <t>B.PROD.045111020900</t>
  </si>
  <si>
    <t>FEDERACION DEPORTIVA DE GUAYAS</t>
  </si>
  <si>
    <t>B.P.2208167456</t>
  </si>
  <si>
    <t>0001550 - 0001565</t>
  </si>
  <si>
    <t>KIM WANG</t>
  </si>
  <si>
    <t>B.P.12485648</t>
  </si>
  <si>
    <t>B.P.12626580</t>
  </si>
  <si>
    <t>FABIAN GARCIA</t>
  </si>
  <si>
    <t>KUMGANG DUL</t>
  </si>
  <si>
    <t>B.P.56910912</t>
  </si>
  <si>
    <t>B.P.57006418</t>
  </si>
  <si>
    <t>0001567 - 0001582</t>
  </si>
  <si>
    <t>B.P.5560259</t>
  </si>
  <si>
    <t>B.P.5668336</t>
  </si>
  <si>
    <t>0001584 - 0001595</t>
  </si>
  <si>
    <t>LUIS ACURIO</t>
  </si>
  <si>
    <t>DINASTIA ACURIO</t>
  </si>
  <si>
    <t>B.P.6302910</t>
  </si>
  <si>
    <t>0001706 - 0001710</t>
  </si>
  <si>
    <t>JOSE PALMA</t>
  </si>
  <si>
    <t>HAN KUM DO ELITE</t>
  </si>
  <si>
    <t>B.P.75350931</t>
  </si>
  <si>
    <t>GALES</t>
  </si>
  <si>
    <t>NUMERO</t>
  </si>
  <si>
    <t>FEDERACION DEPORTIVA DE BOLIVAR</t>
  </si>
  <si>
    <t>FEDERACION DEPORTIVA DE CAÑAR</t>
  </si>
  <si>
    <t xml:space="preserve">CARVALLO </t>
  </si>
  <si>
    <t>FEDERACION DEPORTIVA DE MANABI</t>
  </si>
  <si>
    <t>DAIGORO</t>
  </si>
  <si>
    <t>AFILIACIONES</t>
  </si>
  <si>
    <t>CLUBES Y ACADEMIAS FILAILES A LA FEDERACION ECUATORIANA DE TAEKWONDO</t>
  </si>
  <si>
    <t>N°</t>
  </si>
  <si>
    <t>TIPO</t>
  </si>
  <si>
    <t>ENTRADORES</t>
  </si>
  <si>
    <t>PAGO AFIL 2025</t>
  </si>
  <si>
    <t>Afil 2026</t>
  </si>
  <si>
    <t>PAGADO</t>
  </si>
  <si>
    <t>CLUB DEPORTIVO ESPECIALIZADO FORMATIVO “KORYO SPORT”</t>
  </si>
  <si>
    <t>JURIDICO</t>
  </si>
  <si>
    <t>FORMATVO</t>
  </si>
  <si>
    <t>VINICIO CHAVEZ</t>
  </si>
  <si>
    <t>SI</t>
  </si>
  <si>
    <t>CLUB DEPORTIVO ESPECIALIZADO FORMATIVO JORDAN ESPINOZA</t>
  </si>
  <si>
    <t>VANINAN CHIMBO</t>
  </si>
  <si>
    <t>BP. 17408333 19-01-2026</t>
  </si>
  <si>
    <t>CLUB DEPORTIVO ESPECIALIZADO FORMATIVO “FEAR</t>
  </si>
  <si>
    <t>FLAVIO ANGULO</t>
  </si>
  <si>
    <t>TRABAJO</t>
  </si>
  <si>
    <t>CLUB DEPORTIVO ESPECIALIZADO FORMATIVO “SOCIEDAD DEPORTIVA CENTRAL 2000"</t>
  </si>
  <si>
    <t>CARLOS REINOSO</t>
  </si>
  <si>
    <t>BP.21736652 - 12-01-2026</t>
  </si>
  <si>
    <t>CLUB DEPORTIVO ESPECIALIZADO FORMATIVO “ROAR TAEKWONDO TEAM”</t>
  </si>
  <si>
    <t>JEAN BACULIMA</t>
  </si>
  <si>
    <t>CLUB DEPORTIVO ESPECIALIZADO FORMATIVO BORJA LION’S</t>
  </si>
  <si>
    <t>BP.63182347 - 12-01-2026</t>
  </si>
  <si>
    <t>CLUB DEPORTIVO ESPECIALIZADO FORMATIVO “SIGÜENZA SPORT MARKETING"</t>
  </si>
  <si>
    <t>GUIDO SIGUENZA</t>
  </si>
  <si>
    <t>CLUB DEPORTIVO ESPECIALIZADO FORMATIVO “FUERIA NEGRA”</t>
  </si>
  <si>
    <t>CARMEN CUEVA</t>
  </si>
  <si>
    <t>CLUB DEPORTIVO ESPECIALIZADO FORMATIVO “SANG OOK</t>
  </si>
  <si>
    <t xml:space="preserve">AURELIO </t>
  </si>
  <si>
    <t>CLUB DEPORTIVO ESPECIALIZADO FORMATIVO “ARROCERO SAN MIGUEL</t>
  </si>
  <si>
    <t>TITO BONILLA</t>
  </si>
  <si>
    <t>CLUB DEPORTIVO ESPECIALIZADO FORMATIVO CHULL MOO</t>
  </si>
  <si>
    <t>B.P. 901108628</t>
  </si>
  <si>
    <t>CLUB DEPORTIVO ESPECIALIZADO FORMATIVO “TAEKWONDO HIGH PERFORMANCE CENTER TEAM KIM</t>
  </si>
  <si>
    <t>KIMBERLY ABIGAIL GONZÁLEZ MÉNDEZ</t>
  </si>
  <si>
    <t>BP.14330806 - 14-01-2026</t>
  </si>
  <si>
    <t>CLUB DEPORTIVO ESPECIALIZADO FORMATIVO Kungang Net</t>
  </si>
  <si>
    <t>BP.194740998 - 12-01-2026</t>
  </si>
  <si>
    <t>CLUB DEPORTIVO ESPECIALIZADO FORMATIVO FENIX TAEKWONDO.</t>
  </si>
  <si>
    <t>BP.236236798 - 05-01-2026</t>
  </si>
  <si>
    <t>CLUB DEPORTIVO ESPECIALIZADO DE ALTO RENDIMIENTO TROYA</t>
  </si>
  <si>
    <t>ALTO RENDIMIENTO</t>
  </si>
  <si>
    <t>MARCELO TROYA</t>
  </si>
  <si>
    <t>BP.62437750 - 13-01-2026</t>
  </si>
  <si>
    <t>CLUB DEPORTIVO ESPECIALIZADO DE ALTO RENDIMIENTO PICHINCHA TKD ELITE</t>
  </si>
  <si>
    <t>JUAN RAMIREZ</t>
  </si>
  <si>
    <t>CLUB DEPORTIVO ESPECIALIZADO DE ALTO RENDIMIENTO DINASTÍA TIPAN CASTRO</t>
  </si>
  <si>
    <t>SUSANA CASTRO</t>
  </si>
  <si>
    <t xml:space="preserve">CLUB DEPORTIVO ESPECIALIZADO DE ALTO RENDIMIENTO CEAR MIT </t>
  </si>
  <si>
    <t>ELIZABETH TANDAZO</t>
  </si>
  <si>
    <t>CHALLENGER II 2025</t>
  </si>
  <si>
    <t>CLUB DEPORTIVO ESPECIALIZADO DE ALTO RENDIMIENTO DECIAP</t>
  </si>
  <si>
    <t>PABLO TAYO</t>
  </si>
  <si>
    <t>FETKD ANTERIOR</t>
  </si>
  <si>
    <t>CLUB DEPORTIVO ESPECIALIZADO DE ALTO RENDIMIENTO YONG TIGER</t>
  </si>
  <si>
    <t>MARIA ONTUNA</t>
  </si>
  <si>
    <t xml:space="preserve">CLUB DE ALTO RENDIMIENTO MERCENARIOS </t>
  </si>
  <si>
    <t>LUIS CANO</t>
  </si>
  <si>
    <t>NO JURIDICO</t>
  </si>
  <si>
    <t>ACADEMIA</t>
  </si>
  <si>
    <t>YOVANNY JOSÉ SABANDO GARCÍA</t>
  </si>
  <si>
    <t>BP.12010572 - 10-09-2025</t>
  </si>
  <si>
    <t>CLUB DEPORTIVO ESPECIALIZADO FORMATIVO DE TAEKWONDO "ILYEO"</t>
  </si>
  <si>
    <t>Lic.CAMILO MIELES Mgtr</t>
  </si>
  <si>
    <t>BP.35118708 - 03-09-2025</t>
  </si>
  <si>
    <t>ACAMEMIA CHANG MOO KWAN</t>
  </si>
  <si>
    <t>Master.MILLIS ADOLFO PRENS</t>
  </si>
  <si>
    <t>PR.147307020900 - 05-09-2025</t>
  </si>
  <si>
    <t>CLUB DE TAEKWONDO ¨ARES¨</t>
  </si>
  <si>
    <t>FERNANDO MANOSALVAS</t>
  </si>
  <si>
    <t>BP. 66930815 - 11/09/2025</t>
  </si>
  <si>
    <t>CLUB DEPORTIVO ESPECIALIZADO DE ALTO RENDIMIENTO ¨PERFORMANCE MMA¨</t>
  </si>
  <si>
    <t>MARIA AYOVI</t>
  </si>
  <si>
    <t>PAGO ANTERIOR FEDERACIÓN</t>
  </si>
  <si>
    <t>CLUB TOGA´S TAEKWONDO</t>
  </si>
  <si>
    <t>Tnlgo.ROMEL CAMACHO</t>
  </si>
  <si>
    <t>BP.32297843 - 30-09-2025</t>
  </si>
  <si>
    <t>CLUB A.M.O.TKD</t>
  </si>
  <si>
    <t>Lcdo.SANTIAGO MORIANO</t>
  </si>
  <si>
    <t>BP.25236303 - 01-10-2025</t>
  </si>
  <si>
    <t>LIGA DEPORTIVA CANTONAL SALITRE</t>
  </si>
  <si>
    <t>ROBERT GARCIA SALAZAR</t>
  </si>
  <si>
    <t>BP,013818 - 01-10-2025</t>
  </si>
  <si>
    <t>ACADEMIA DE TAEKWONDO SANTANA</t>
  </si>
  <si>
    <t>CESAR SANTANA</t>
  </si>
  <si>
    <t>BP.87}61219-06-10-2025</t>
  </si>
  <si>
    <t>ACADEMIA GUERRERO´S TAEKWONDO FERTISA</t>
  </si>
  <si>
    <t>BP.5100009-06-10-2025</t>
  </si>
  <si>
    <t>TAEKWONDO NIETO´S ACADEMIA</t>
  </si>
  <si>
    <t>Lic.GERARDO NIETO</t>
  </si>
  <si>
    <t>CJ.JM2025OCT00198299103 - 02-10-2025</t>
  </si>
  <si>
    <t>Tnlgo.ANTONY JAVIER CHUQUIMARCA APONTE</t>
  </si>
  <si>
    <t>BP.. 106709- 07/10/2025</t>
  </si>
  <si>
    <t>ESCUELA DE TAEKWONDO ANDRÉS CASTILLO</t>
  </si>
  <si>
    <t>Tlgo.ANDRÉS CASTILLO VARGAS</t>
  </si>
  <si>
    <t>BP.148330375 - 20-10-2025</t>
  </si>
  <si>
    <t>TEAM EMANUEL TAEKWONDO</t>
  </si>
  <si>
    <t>Lcdo.MÁXIMO OMAR MUÑOZ CRUZ</t>
  </si>
  <si>
    <t>BG,0000674048 - 118-10-2025</t>
  </si>
  <si>
    <t>Ing.DANILO PÉREZ BENAVIDEZ</t>
  </si>
  <si>
    <t>BP.55488423 - 22-10-2025</t>
  </si>
  <si>
    <t>ESCUELA DE ARTES MARCIALES ¨GUERREROS SPORT¨</t>
  </si>
  <si>
    <t>JENNY GUERRERO</t>
  </si>
  <si>
    <t>BP.26668283 - 21-10-2025</t>
  </si>
  <si>
    <t>GEOVANNY FRANCISCO AROCA CAAMAÑO</t>
  </si>
  <si>
    <t>BDP.293524 - 05-11-2025</t>
  </si>
  <si>
    <t>TAEKWONDO ACADEMIA CARLOS JULIO AROSEMENA TOLA</t>
  </si>
  <si>
    <t>JONATHAN SIQUIHUA</t>
  </si>
  <si>
    <t>BP.65887488 - 10-11-2025</t>
  </si>
  <si>
    <t>LIC.EDISON PATRICIO PÉREZ</t>
  </si>
  <si>
    <t>BP.188158378 - 17-11-2025</t>
  </si>
  <si>
    <t>ESCUELA DE TAEKWONDO ¨LION SPORT CENTER¨</t>
  </si>
  <si>
    <t>Lcdo.CRISTHIAN DAVID HARO</t>
  </si>
  <si>
    <t>BP.186406159 - 24-11-2025</t>
  </si>
  <si>
    <t>ESCUELA DE TAEKWONDO ¨CLUB VITERI¨</t>
  </si>
  <si>
    <t>RAÚL VITERI</t>
  </si>
  <si>
    <t>BP.55636236 - 26-11-2025</t>
  </si>
  <si>
    <t>CLUB DEPORTIVO DE LA UNIVERSIDAD SAN FRANCISCO DE QUITO</t>
  </si>
  <si>
    <t>PR.000002951 - 26-12-2025</t>
  </si>
  <si>
    <t>BP.51224909-04-12-2025</t>
  </si>
  <si>
    <t>ACADEMIA DE TAEKWONDO ¨JIAMLU¨</t>
  </si>
  <si>
    <t>Abg. IVáN GONZÁLEZ</t>
  </si>
  <si>
    <t>BP.41356248 -018-12-2025</t>
  </si>
  <si>
    <t>ESCUELA DE TAEKWONDO ¨CHUNGDOKWAN ¨</t>
  </si>
  <si>
    <t>Dr.VICTORIANO MOREIRA</t>
  </si>
  <si>
    <t>CLUB TEAM KORYO</t>
  </si>
  <si>
    <t xml:space="preserve">MSc. GUILLERMO PUGA </t>
  </si>
  <si>
    <t>BP,37987606 -31-12-2025</t>
  </si>
  <si>
    <t>CLUB DEPORTIVO ESPECIALIZADO FORMATIVO ¨IMPARABLES¨</t>
  </si>
  <si>
    <t>KEVIN FLORES</t>
  </si>
  <si>
    <t>BP.40373258 - 12-01-2026</t>
  </si>
  <si>
    <t>CLUB FORMATIVO ESCUELA DE ARTES MARCIALES ¨CLUB AMÉRICA¨</t>
  </si>
  <si>
    <t>LCDO. FRANCISCO FIALLOS</t>
  </si>
  <si>
    <t>DEL PAGO DEL ASCENSO</t>
  </si>
  <si>
    <t>CLUB FORMATIVO ESPECIALIZADO SEUL</t>
  </si>
  <si>
    <t>Ing.GALO GARZON</t>
  </si>
  <si>
    <t>BP.22364627 - 14-01-2026</t>
  </si>
  <si>
    <t>CLUB DEPORTIVO ESPECIALIZADO ¨LIRAT CLUB¨</t>
  </si>
  <si>
    <t>Arq.RAUL VIZÑAY JATIVA</t>
  </si>
  <si>
    <t>BP.31171039 - 14-01-2026</t>
  </si>
  <si>
    <t>ACADEMIA DE TAEKWONDO SENNIN</t>
  </si>
  <si>
    <t>BP. 114602155 - 19-01-2026</t>
  </si>
  <si>
    <t>ACADEMIA DE TAEKWOMDO ¨MUTANDO¨</t>
  </si>
  <si>
    <t>SR. LUIS GILCES</t>
  </si>
  <si>
    <t>BP.155732433 19-01-2026</t>
  </si>
  <si>
    <t>ESCUELAS DE INICIACIÓN DEPORTIVA FEDELOJA</t>
  </si>
  <si>
    <t>MARIA DE LOS ANGELES SANTORUM</t>
  </si>
  <si>
    <t>BP.76839727 - 21-01-2026</t>
  </si>
  <si>
    <t>ACADEMIA ESPECIALIZADO FORMATIVO ¨ZENITH - KWON¨</t>
  </si>
  <si>
    <t>ECON. NAOMI ROBLES</t>
  </si>
  <si>
    <t>BP.60635511 - 28-01-2026</t>
  </si>
  <si>
    <t>LIGA CANTONAL DE OTAVALO</t>
  </si>
  <si>
    <t>LIGA</t>
  </si>
  <si>
    <t xml:space="preserve">Tngl. CHRISTIAN GÓMEZ </t>
  </si>
  <si>
    <t>B.P75777087.</t>
  </si>
  <si>
    <t>CLUB FORMATIVO Y COMPETITIVO HIGHKICK DE TAEKWONDO</t>
  </si>
  <si>
    <t>BP.28674393 - 151063809 - 09/02/2026</t>
  </si>
  <si>
    <t>FALTA</t>
  </si>
  <si>
    <t>MW CHANGO TAEKWONDO</t>
  </si>
  <si>
    <t>Dr. MARCO CHANGO</t>
  </si>
  <si>
    <t>BP.40373258-12-01-2026</t>
  </si>
  <si>
    <t xml:space="preserve"> ACADEMIA DE TAEKWONDO ¨ARTES MARCIALES RAYO¨</t>
  </si>
  <si>
    <t>PABLO GONZALEZ</t>
  </si>
  <si>
    <t>B.P.185879855</t>
  </si>
  <si>
    <t>¨CLUB ESPECIALIZADO FORMATIVO BAEKJUL BG¨</t>
  </si>
  <si>
    <t>JORGE PROAÑO CASTRO</t>
  </si>
  <si>
    <t>B.P. 24927711</t>
  </si>
  <si>
    <t>LIGA DEPORTIVA CANTONAL DE QUINSALOMA</t>
  </si>
  <si>
    <t>PEDRO VERA</t>
  </si>
  <si>
    <t>CLUB DEPORTIVO ESPECIALIZADO FORMATIVO ¨HAN KUM DO¨</t>
  </si>
  <si>
    <t>FORMATIVO</t>
  </si>
  <si>
    <t>NICOLE TAPIA</t>
  </si>
  <si>
    <t>BP.22955088 -11-09-2025</t>
  </si>
  <si>
    <t>CLUB DEPORTIVO ESPECIALIZADO FORMATIVO RELÁMPAGO</t>
  </si>
  <si>
    <t>ANDRES MURRIETA</t>
  </si>
  <si>
    <t>BP.33249855 - 10-09-2025</t>
  </si>
  <si>
    <t>CLUB DEPORTIVO ESPECIALIZADO FORMATIVO ¨TOTAL KOMBAT¨</t>
  </si>
  <si>
    <t>RAUL AUCANCELA</t>
  </si>
  <si>
    <t>BP.22776770-11-09-2025</t>
  </si>
  <si>
    <t>CLUB DEPORTIVO ESPECIALIZADO FORMATIVO"KINMWANMG"</t>
  </si>
  <si>
    <t>BP.140386783 - 08-09-2025</t>
  </si>
  <si>
    <t>CLUB DEPORTIVO ESPECIALIZADO FORMATIVO ¨BAÑOS TAE KWON DO¨</t>
  </si>
  <si>
    <t>PATRICIO SANCHEZ</t>
  </si>
  <si>
    <t>BP.10442890 - 18-09-2025</t>
  </si>
  <si>
    <t>CLUB DEPORTIVO ESPECIALIZADO FORMATIVO ¨LOS PUMAS GOG¨</t>
  </si>
  <si>
    <t>GALO GAVILANEZ</t>
  </si>
  <si>
    <t>BP.38259275 -024-09-2025</t>
  </si>
  <si>
    <t>CLUB DEPORTIVO ESPECIALIZADO FORMATIVO ¨KANG TAEKWONDO¨</t>
  </si>
  <si>
    <t>JOSE CAMPOS</t>
  </si>
  <si>
    <t>BP.173414397 - 29-09-2025</t>
  </si>
  <si>
    <t>CLUB DEPORTIVO  ESPECIALIZADO FORMATIVO ¨PANTERAS¨</t>
  </si>
  <si>
    <t>JAIME CASHINDO</t>
  </si>
  <si>
    <t>BP.53624593 - 26-09-2025</t>
  </si>
  <si>
    <t>CLUB DEPORTIVO ESPECIALIZADO FORMATIVO DRAGONES T.K.D¨</t>
  </si>
  <si>
    <t>ORLANDO POAQUIZA</t>
  </si>
  <si>
    <t>BP.9270640 - 01-10-2025</t>
  </si>
  <si>
    <t>GABRIELA VILLABA</t>
  </si>
  <si>
    <t>BP.47453257-08-10-2025</t>
  </si>
  <si>
    <t>CLUB DEPORTIVO ESPECIALIZADO FORMATIVO ¨KUMGANG -ECUADOR¨</t>
  </si>
  <si>
    <t>CESAR MONFILIO REMACHE REMACHE</t>
  </si>
  <si>
    <t>BP.153534851 - 20-10-2025</t>
  </si>
  <si>
    <t>CLUB DEPORTIVO  ESPECIALIZADO FORMATIVO DE TKD ¨YESUL¨</t>
  </si>
  <si>
    <t>BP.204468999 - 28-10-2025</t>
  </si>
  <si>
    <t>CLUB DEPORTIVO  ESPECIALIZADO FORMATIVO ¨SOCIEDAD DEPORTIVA CENTRAL WT¨</t>
  </si>
  <si>
    <t>BP.184549744 - 05-11-2025</t>
  </si>
  <si>
    <t>CLUB DEPORTIVO FORMATIVO  ESPECIALIZADO CIPAEI-DO</t>
  </si>
  <si>
    <t>BP.145548022 - 05/11/2025</t>
  </si>
  <si>
    <t>CLUB DEPORTIVO ESPECIALIZADO FORMATIVO DE TAEKWONDO GOLDEN LION´S</t>
  </si>
  <si>
    <t>JUAN PABLO REVILLA SINCHE</t>
  </si>
  <si>
    <t>BP.23568415 -07-11-2025</t>
  </si>
  <si>
    <t>CLUB DEPORTIVO ESPECIALIADO FORMATIVO DEBAK</t>
  </si>
  <si>
    <t>PAGO DEUDA PENDIENTE</t>
  </si>
  <si>
    <t>CLUB DEPORTIVO ESPECIALIZADO FORMATIVO ¨GOLDEN TEAM¨</t>
  </si>
  <si>
    <t>SANTIAGO TAPIA</t>
  </si>
  <si>
    <t>BP.460500022 - 09-12-2025</t>
  </si>
  <si>
    <t>CLUB DEPORTIVO ESPECIALIZADO FORMATIVO ¨CHANGO ACADEMY¨</t>
  </si>
  <si>
    <t>PAGO EFECTIVO II CHANGER</t>
  </si>
  <si>
    <t>CLUB DEPORTIVO ESPECIALIZADO FORMATIVO ¨ALBA¨</t>
  </si>
  <si>
    <t>DEVOLUCION 60+10  BP.202724081 - 15-12-2025 PAGO 30</t>
  </si>
  <si>
    <t>CLUB DEPORTIVO ESPECIALIZADO FORMATIVO ¨TAO¨</t>
  </si>
  <si>
    <t>JUAN PABLO VILLACRES</t>
  </si>
  <si>
    <t>BP.45469581 - 12-12-2025</t>
  </si>
  <si>
    <t>CLUB DEPORTIVO FORMATIVO ESPECIALIZADO FORMATIVO ¨DEOS¨</t>
  </si>
  <si>
    <t>CARLOS JERVES</t>
  </si>
  <si>
    <t>BP.26144773 - 05-01-2026</t>
  </si>
  <si>
    <t>CLUB DEPORTIVO ESPECIALIZADO FORMATIVO ¨TAEBAEK VALLE ¨</t>
  </si>
  <si>
    <t>BP.43737871 - 06-01-2026</t>
  </si>
  <si>
    <t>CLUB DEPORTIVO ESPECIALIZADO FORMATIVO ¨KANGHU¨</t>
  </si>
  <si>
    <t>BP.461002 - 08-01-2026</t>
  </si>
  <si>
    <t xml:space="preserve">CLUB ESPECIALIZADO FORMATIVO BAS PANTHERS </t>
  </si>
  <si>
    <t>JONATAN BASTIDAS</t>
  </si>
  <si>
    <t>DEVOLUCION 80 - BP.24068283 - PAGO $20</t>
  </si>
  <si>
    <t>CLUB DEPORTIVO ESPECIALIZADO FORMATIVO  JERATHEL</t>
  </si>
  <si>
    <t>SAMANTHA MOGOLLON</t>
  </si>
  <si>
    <t>CLUB DEPORTIVO ESPECIALIZADO FORMATIVO ¨MOO DUK KWAN¨</t>
  </si>
  <si>
    <t>BP.68575915 - 12-01-2026</t>
  </si>
  <si>
    <t>CLUB DEPORTIVO ESPECIALIZADO FORMATIVO D&amp;A PALADINES</t>
  </si>
  <si>
    <t>JEAN PALADINES</t>
  </si>
  <si>
    <t>BP. 202657811 - 184926855</t>
  </si>
  <si>
    <t>CLUB DEPORTIVO ESPECIALIZADO FORMATIVO ¨M&amp;MÉNDEZ TKD¨</t>
  </si>
  <si>
    <t>JACINTO MENDEZ</t>
  </si>
  <si>
    <t>BP.27978349 - 14-01-2026</t>
  </si>
  <si>
    <t>CLUB DEPORTIVO ESPECIALIZADO FORMATIVO ¨CONGOS TKD¨</t>
  </si>
  <si>
    <t>BP.010868 - 14-01-2025</t>
  </si>
  <si>
    <t>CLUB DEPORTIVO ESPECIALIZADO FORMATIVO ¨LAS ÁGUILAS NEGRAS DEL ECUADOR¨</t>
  </si>
  <si>
    <t>NELSON CONTRERAS</t>
  </si>
  <si>
    <t>BP. 5418927 - 20-01-2026</t>
  </si>
  <si>
    <t>CLUB DEPORTIVO ESPECIALIZADO FORMATIVO  ¨TAE KWON DO-BIOGOK KANG ALBA"</t>
  </si>
  <si>
    <t>EFECTIVO 100  CURSO ENTRENADORES - GASTO MISMO EVENTO</t>
  </si>
  <si>
    <t>CLUB DEPORTIVO ESPECIALIZADO FORMATIVO ¨CHUNG KOOK¨</t>
  </si>
  <si>
    <t>MIGUEL INTRIAGO</t>
  </si>
  <si>
    <t>BP. 56920680 - 28-01-2026</t>
  </si>
  <si>
    <t>CLUB FORMATIVO ESPECIALIZADO ¨HANSU CAYAMBRE¨</t>
  </si>
  <si>
    <t>GALO MAURICIO VALLADARES</t>
  </si>
  <si>
    <t>B.P 24883493</t>
  </si>
  <si>
    <t>CLUB DEPORTIVO ESPECIALIZADO FORMATIVO ¨KO AMERICA¨</t>
  </si>
  <si>
    <t>Lcdo. MIGUEL ÁNGEL PAVÓN</t>
  </si>
  <si>
    <t>B.P.151373669</t>
  </si>
  <si>
    <t>CLUB DEPORTIVO ESPECIALIZADO FORMATIVO ¨ROJAS IAN IRON FIST¨</t>
  </si>
  <si>
    <t>MSc. JORGE ROJAS</t>
  </si>
  <si>
    <t>B.P.28745867</t>
  </si>
  <si>
    <t>Sr. ALFONSO MURILLO</t>
  </si>
  <si>
    <t>B.P78887937</t>
  </si>
  <si>
    <t>CLUB DEPORTIVO ESPECIALIZADO FORMATIVO ¨ZARUMA¨</t>
  </si>
  <si>
    <t>Sr. JUAN ARMANDO ZARUMA</t>
  </si>
  <si>
    <t>B.P.62576413</t>
  </si>
  <si>
    <t>CLUB DEPORTIVO ESPECIALIZADO DINASTIA ACURIO</t>
  </si>
  <si>
    <t>ABG.LUIS ACURIO ACURIO</t>
  </si>
  <si>
    <t>B.P.14892061</t>
  </si>
  <si>
    <t>PAGADO AL DIRECTORIO ANTERIOR</t>
  </si>
  <si>
    <t>AFILIACIÓN CLUBES JURIDICOS</t>
  </si>
  <si>
    <t>AFILIACIÓN CLUBES NO JURIDICOS</t>
  </si>
  <si>
    <t>TOTAL INGRESOS</t>
  </si>
  <si>
    <t xml:space="preserve">                                                                                FEDERACUÓN ECUATORIANA DE TAEKWONDO</t>
  </si>
  <si>
    <t>ASCENOS DE DANES CLUB DECIAP SABADO 27 DE DICIEMBRE DEL 2025</t>
  </si>
  <si>
    <t>PROF. PABLO TAYO</t>
  </si>
  <si>
    <t>Resagados y deudas</t>
  </si>
  <si>
    <t>ADELAIDA DOMÉNICA RAMÍREZ DEKA</t>
  </si>
  <si>
    <t>1754837456</t>
  </si>
  <si>
    <t>MELANIE NICOLE CASTELLANOS BETANCOURT</t>
  </si>
  <si>
    <t>1756101810</t>
  </si>
  <si>
    <t>DANIEL ALEJABDRO CASTELLANOS BETANCOURT</t>
  </si>
  <si>
    <t>1756101976</t>
  </si>
  <si>
    <t>JOAQUÍN ANDRES BAYAS ARAQUE</t>
  </si>
  <si>
    <t>1751007848</t>
  </si>
  <si>
    <t>JOSEPH MATEO FRANCO DE LA CRUZ</t>
  </si>
  <si>
    <t>1750207118</t>
  </si>
  <si>
    <t>AMY ROXANA SALDAÑA ARRUBLA</t>
  </si>
  <si>
    <t>1752600070</t>
  </si>
  <si>
    <t>MICHAEL MATEO CABRERA PALOMINO</t>
  </si>
  <si>
    <t>1755871462</t>
  </si>
  <si>
    <t>PABLO AURELIO TAYO DUQYE</t>
  </si>
  <si>
    <t>6 DAN</t>
  </si>
  <si>
    <t>FEDERACIÓN ECUATORIANA DE TAEKWONDO</t>
  </si>
  <si>
    <t>RIOBAMBA 16 DE NOVIEMBRE  DEL 2025</t>
  </si>
  <si>
    <t>PROF: FRANCISCO FIALLOS</t>
  </si>
  <si>
    <t>NOMBRE APELLIDO</t>
  </si>
  <si>
    <t>DAN NAC</t>
  </si>
  <si>
    <t>COBRADO</t>
  </si>
  <si>
    <t>DAN KUKKI</t>
  </si>
  <si>
    <t>CURSO</t>
  </si>
  <si>
    <t>TRANSF</t>
  </si>
  <si>
    <t>DOCUM</t>
  </si>
  <si>
    <t>JENNY MARISOL GUERRERO BERRONES</t>
  </si>
  <si>
    <t>FDCH</t>
  </si>
  <si>
    <t xml:space="preserve">1ER </t>
  </si>
  <si>
    <t>ANGEL BOLIVAR GUERRERO BERRONES</t>
  </si>
  <si>
    <t>GUE</t>
  </si>
  <si>
    <t>JOSEPH ISAAC CARRASCO MOREJON</t>
  </si>
  <si>
    <t>CRISTIAN DAVID  GUERRERO BERRONES</t>
  </si>
  <si>
    <t>DYLAN ADRIEL PUETATE ALVARO</t>
  </si>
  <si>
    <t>SINTYA LIZBETH MACAS VILEMA</t>
  </si>
  <si>
    <t>BERENICE AMARA ALLAUCA BASTIDAS</t>
  </si>
  <si>
    <t>ELKIN JAVIER ALVAREZ VILLARREAL</t>
  </si>
  <si>
    <t>ZUNEICA TAMARA UVIDIA TOAPANTA</t>
  </si>
  <si>
    <t>1ER</t>
  </si>
  <si>
    <t>RAUL ANTONIO VITERI VALLEJO</t>
  </si>
  <si>
    <t>VIT</t>
  </si>
  <si>
    <t xml:space="preserve">2DO </t>
  </si>
  <si>
    <t>CRISTHIAN DAVID HARO LEON</t>
  </si>
  <si>
    <t>LSC</t>
  </si>
  <si>
    <t>CARLOS JAVIER CORONEL CORONEL</t>
  </si>
  <si>
    <t>KALED SEBASTIAN VELASTEGUI GARCIA</t>
  </si>
  <si>
    <t>DAVID MARCELO GUAMAN LLERENA</t>
  </si>
  <si>
    <t>SOLANGE VALENTINA VARGAS ERAZO</t>
  </si>
  <si>
    <t>ARSHEN SAID VALENZUELA INCA</t>
  </si>
  <si>
    <t>ESTHEFANNY BELEN MACAS GUSQUI</t>
  </si>
  <si>
    <t>ALEJANDRO DUQUE GALLARDO</t>
  </si>
  <si>
    <t>DIEGO SEBASTIAN MELOHERNANDEZ</t>
  </si>
  <si>
    <t>SANTIAGO MAURICIO CALVOPIÑA ESTRELLA</t>
  </si>
  <si>
    <t>YJE</t>
  </si>
  <si>
    <t xml:space="preserve">                                       FEDERACIÓN ECUATORIAN DE TAEKWONDO</t>
  </si>
  <si>
    <t>ASCENSO DE DANES AMBATO 6 DE DICIEMBRE DEL 2025</t>
  </si>
  <si>
    <t>PROF: LIC. FRANCISCO FIALLOS</t>
  </si>
  <si>
    <t>LUIS ORLANDO POAQUIZA POAQUIZA</t>
  </si>
  <si>
    <t>CLUB DRAGONES TKD</t>
  </si>
  <si>
    <t>ARACELY MIREYA QUINAUCHO LLUMIQUINGA</t>
  </si>
  <si>
    <t>WILLIAM ANDRES CALDERON TAHUA</t>
  </si>
  <si>
    <t>JASON GUSTAVO GUAMAN YANCHALIQUIN</t>
  </si>
  <si>
    <t xml:space="preserve">CARLOS IVAN TAPIA GALARZA </t>
  </si>
  <si>
    <t>LIGA CANTONAL DE PUJILI</t>
  </si>
  <si>
    <t>DENNISE NICOLE GAMBOA VASCONEZ</t>
  </si>
  <si>
    <t>ISABELA ALTAMIRANO LÓPEZ</t>
  </si>
  <si>
    <t>ASCENOS DE DANES PENDIENTES DEL ANTERIOR DIRECTORIO 2025 DESDE 07 DE ENERO HASTA 18 DE ENERO DEL 2026</t>
  </si>
  <si>
    <t>RESOLUCIÓN</t>
  </si>
  <si>
    <t>HECTOR HERNAN VIVAS BARRERA</t>
  </si>
  <si>
    <t>1710533660</t>
  </si>
  <si>
    <t>MARJORIE DAMARIS GARZON CURILLO</t>
  </si>
  <si>
    <t>83736161-37739425</t>
  </si>
  <si>
    <t>MARTIN JAVIER SAENZ GONZALEZ</t>
  </si>
  <si>
    <t>YELENA CHANTAL ENRIQUEZ CAIZA</t>
  </si>
  <si>
    <t>DEBORA DANIELA NAVARRETE SIMBAÑA</t>
  </si>
  <si>
    <t>B.P.82153205 - 15-01-2026</t>
  </si>
  <si>
    <t>JHOSTYN MATEO CALIXTO BURGOS</t>
  </si>
  <si>
    <t>B.P.65310383 - 12-01-2026</t>
  </si>
  <si>
    <t>CHRISTIAN MATEO ESTRADA CALLATAXI</t>
  </si>
  <si>
    <t>B.P.79755002 - 08-01-2026</t>
  </si>
  <si>
    <t>ASCENOS - CONVALIDACIONES Y KUKKIWON ENERO - MARZO 2026</t>
  </si>
  <si>
    <t>KUKKIWON</t>
  </si>
  <si>
    <t>COSTO</t>
  </si>
  <si>
    <t>CAPACITACION</t>
  </si>
  <si>
    <t>JUAN RAMIREZ RIVERA</t>
  </si>
  <si>
    <t>1713541181</t>
  </si>
  <si>
    <t>MARILYN NICOLE JAIME CABRERA</t>
  </si>
  <si>
    <t>1550058521</t>
  </si>
  <si>
    <t>NAPO</t>
  </si>
  <si>
    <t>SANTIAGO ALEXANDER LLAGUNO PIARPUSAN</t>
  </si>
  <si>
    <t>1750173724</t>
  </si>
  <si>
    <t>BRIGGETTE NICOLE ERREYES GRANDA</t>
  </si>
  <si>
    <t>1105664880</t>
  </si>
  <si>
    <t>2 DAN</t>
  </si>
  <si>
    <t>JUSTIN ANDREW SANCHEZ URGILEZ</t>
  </si>
  <si>
    <t>1729609428</t>
  </si>
  <si>
    <t>KEVIN LEONARD FLORES MOROCHO</t>
  </si>
  <si>
    <t>COTOPAXI</t>
  </si>
  <si>
    <t>MARTIN JAVIER BENAVIDES ARAUJO</t>
  </si>
  <si>
    <t>MARTIN SEBASTIAN MORAN ALARCON</t>
  </si>
  <si>
    <t>JOSE EMILIO SANCHEZ GUEVARA</t>
  </si>
  <si>
    <t>GALAPAGOS</t>
  </si>
  <si>
    <t>1DAN</t>
  </si>
  <si>
    <t xml:space="preserve">DANIEL XAVIER VEGA NOBLECILLA </t>
  </si>
  <si>
    <t>1724914997</t>
  </si>
  <si>
    <t>DERICK NICOLAY LARCO FLORES</t>
  </si>
  <si>
    <t>IKER SEBASTIÁN YANGARI SALAZAR</t>
  </si>
  <si>
    <t>ANABELLA NOHEMY REYES VARGAS</t>
  </si>
  <si>
    <t>1751320779</t>
  </si>
  <si>
    <t>EITHAN AARON MUÑEZ FLORES</t>
  </si>
  <si>
    <t>PATRICIA MARGOTH TUQUERES SALAS</t>
  </si>
  <si>
    <t>3 DAN</t>
  </si>
  <si>
    <t>WENDY MABEL MOSQUERA PALACIOS</t>
  </si>
  <si>
    <t>ISRAEL JOSUE ANDRADE ESPINOSA</t>
  </si>
  <si>
    <t>SAMUEL ALEJANDRO YANEZ SANCHEZ</t>
  </si>
  <si>
    <t>JOSIAS ROBERTO MOREJÓN LIZANO</t>
  </si>
  <si>
    <t>FEDE TUNGURAHUA</t>
  </si>
  <si>
    <t>ISABELLA ALEJANDRA BAQUERO LLORI</t>
  </si>
  <si>
    <t>FEDE NAPO</t>
  </si>
  <si>
    <t>ALEX JAVIER ZAMBRANO MOREIRA</t>
  </si>
  <si>
    <t>AMERICAN TAEKWONDO</t>
  </si>
  <si>
    <t xml:space="preserve">INFORME DE RESULTADO DE ASCENSO: </t>
  </si>
  <si>
    <t>LUGAR Y FECHA:</t>
  </si>
  <si>
    <t>MACHALA, 06 DE FEBRERO DE 2026</t>
  </si>
  <si>
    <t>EVALUADOR:</t>
  </si>
  <si>
    <t>MGS. MELCHOR CESAR LEON</t>
  </si>
  <si>
    <t>CERTIFICADOS NACIONAL</t>
  </si>
  <si>
    <t>NOMBRES Y APELLIDOS</t>
  </si>
  <si>
    <t>N° CEDULA</t>
  </si>
  <si>
    <t>FECHA NACIMIENTO</t>
  </si>
  <si>
    <t>DAN ANTERIOR</t>
  </si>
  <si>
    <t>DAN NACIONAL</t>
  </si>
  <si>
    <t>DAN KUKKIWON</t>
  </si>
  <si>
    <t>APROBÓ</t>
  </si>
  <si>
    <t>PAGO NACIONAL</t>
  </si>
  <si>
    <t>PAGO KUKKIWON</t>
  </si>
  <si>
    <t>PAGO CAPACITAC</t>
  </si>
  <si>
    <t>TELEFONO</t>
  </si>
  <si>
    <t xml:space="preserve">VANINA GUADALUPE CHIMBO JORDAN </t>
  </si>
  <si>
    <t>0704400357</t>
  </si>
  <si>
    <t xml:space="preserve">EL ORO </t>
  </si>
  <si>
    <t>C.D.E.F JORDAN ESPINOZA TAEKWONDO</t>
  </si>
  <si>
    <t>0980226626</t>
  </si>
  <si>
    <t xml:space="preserve">ZHARICK NICOLE PINZON ANDRADE </t>
  </si>
  <si>
    <t>0750766628</t>
  </si>
  <si>
    <t xml:space="preserve">FEDEORO </t>
  </si>
  <si>
    <t>0969800523</t>
  </si>
  <si>
    <t xml:space="preserve">GRISELL NATASHA ROBLES GARCIA </t>
  </si>
  <si>
    <t>0707101648</t>
  </si>
  <si>
    <t>2DO GUP</t>
  </si>
  <si>
    <t>0994354150</t>
  </si>
  <si>
    <t>MELANY YAMILETH COYAGO MALDONADO</t>
  </si>
  <si>
    <t>0707286332</t>
  </si>
  <si>
    <t>1ER GUP</t>
  </si>
  <si>
    <t>0982503181</t>
  </si>
  <si>
    <t>MEYRIS JULIETH ALVAREZ ESPINOZA</t>
  </si>
  <si>
    <t>0750290413</t>
  </si>
  <si>
    <t>0992790409</t>
  </si>
  <si>
    <t>DANIELA STEPHANIA CONFORME CUENCA</t>
  </si>
  <si>
    <t>1317179156</t>
  </si>
  <si>
    <t>0981677760</t>
  </si>
  <si>
    <t>RENE ALEXANDER ESPINOZA MONTESINOS</t>
  </si>
  <si>
    <t>0704215359</t>
  </si>
  <si>
    <t>0991847598</t>
  </si>
  <si>
    <t>ALAN DICKSON ANDRADE BARCO</t>
  </si>
  <si>
    <t>0750545766</t>
  </si>
  <si>
    <t xml:space="preserve"> 1ER GUP</t>
  </si>
  <si>
    <t>0995910591</t>
  </si>
  <si>
    <t>LISSETH JAMILETH ASENCIO BRAVO</t>
  </si>
  <si>
    <t>0750160137</t>
  </si>
  <si>
    <t>1ER DAN KUKKIWON</t>
  </si>
  <si>
    <t>0988948757</t>
  </si>
  <si>
    <t>BIANKA ARACELY ZUÑIGA GILER</t>
  </si>
  <si>
    <t>0707203816</t>
  </si>
  <si>
    <t>0959989705</t>
  </si>
  <si>
    <t>SANTIAGO PATRICIO REYES LOAYZA</t>
  </si>
  <si>
    <t>0707179537</t>
  </si>
  <si>
    <t>0986669114</t>
  </si>
  <si>
    <t xml:space="preserve">MARIA HELENA REYES LOAYZA </t>
  </si>
  <si>
    <t>0707179545</t>
  </si>
  <si>
    <t xml:space="preserve">ANDERSSON GUSTAVO VALLEJO YAGUANA </t>
  </si>
  <si>
    <t>0750010001</t>
  </si>
  <si>
    <t>0968157531</t>
  </si>
  <si>
    <t>NATASHA MADELEY CUEVA BORBOR</t>
  </si>
  <si>
    <t>0750780041</t>
  </si>
  <si>
    <t>0987806459</t>
  </si>
  <si>
    <t>CAMILO FERNANDO LEON REYES</t>
  </si>
  <si>
    <t>0703864140</t>
  </si>
  <si>
    <t>0993838958</t>
  </si>
  <si>
    <t>JOSÉ ARTURO CHAVEZ QUITIO</t>
  </si>
  <si>
    <t>0750385429</t>
  </si>
  <si>
    <t>0959488100</t>
  </si>
  <si>
    <t xml:space="preserve">HECTOR ULISES CUENCA ORELLANA </t>
  </si>
  <si>
    <t>0704982842</t>
  </si>
  <si>
    <t>0939103086</t>
  </si>
  <si>
    <t>INFORME DE RESULTADO DE ASCENSO:  PICHINCHA</t>
  </si>
  <si>
    <t>LUGAR Y FECHA: SANGOLQUI 13 DE FEBRERO DEL 2026</t>
  </si>
  <si>
    <t>EVALUADOR: PROF. RAÚL TIPÁN IZA</t>
  </si>
  <si>
    <t>CERTIFICADOS NACIONALES</t>
  </si>
  <si>
    <t>NATALIA ISIS TUFIÑO MONTENEGRO</t>
  </si>
  <si>
    <t>ROJO NEGRO</t>
  </si>
  <si>
    <t>BLUE DRAGON</t>
  </si>
  <si>
    <t>CRISTIAN JOSUE QUITO GUALOTUÑA</t>
  </si>
  <si>
    <t>YONG TIGER</t>
  </si>
  <si>
    <t>WILLIAM ANDRES COLA GUAMAN</t>
  </si>
  <si>
    <t>ANA PAULA ALBÁN ROMOLERUOX</t>
  </si>
  <si>
    <t xml:space="preserve">ROJO 2DO </t>
  </si>
  <si>
    <t>INFORME DE RESULTADO DE ASCENSO: JARAMIJO PROVINCIA MANABI</t>
  </si>
  <si>
    <t>LUGAR Y FECHA:  14 DE FEBRERO DEL 2026</t>
  </si>
  <si>
    <t>EVALUADOR:  PROF. RAÚL TIPÁN IZA</t>
  </si>
  <si>
    <t>CAPACITAC</t>
  </si>
  <si>
    <t>MEIYENG MISHELL GALEANO MACIAS</t>
  </si>
  <si>
    <t>SENNIN JARAMIJO</t>
  </si>
  <si>
    <t>.0983727070</t>
  </si>
  <si>
    <t>DOMENICA ALEJANDRA QUIROZ PELAEZ</t>
  </si>
  <si>
    <t>.0981730276</t>
  </si>
  <si>
    <t>ANTHONY JOEL MOREIRA PACHECO</t>
  </si>
  <si>
    <t>.0968717025</t>
  </si>
  <si>
    <t>CARLOS ENRIQUE LÓPEZ PIN</t>
  </si>
  <si>
    <t>.0969079978</t>
  </si>
  <si>
    <t>JOSÉ ALBERTO PAEZ CEVALLOS</t>
  </si>
  <si>
    <t>.0967120343</t>
  </si>
  <si>
    <t>BRYAN REIMI INTRIAGO VALDIVIESO</t>
  </si>
  <si>
    <t>.0963911063</t>
  </si>
  <si>
    <t>LUIS ALBERTO MENDOZA MACIAS</t>
  </si>
  <si>
    <t xml:space="preserve">MANABÍ </t>
  </si>
  <si>
    <t>.0990472233</t>
  </si>
  <si>
    <t>PABLO JAVIER MOREIRA HIDALGO</t>
  </si>
  <si>
    <t>.0985061850</t>
  </si>
  <si>
    <t>INFORME DE RESULTADO DE ASCENSO:  PROVINCIA LOJA</t>
  </si>
  <si>
    <t>LUGAR Y FECHA:  PORTOVIEJO 20 DE FEBRERO DEL 2026</t>
  </si>
  <si>
    <t>EVALUADOR: MSc. PABLO TAYO DUQUE</t>
  </si>
  <si>
    <t>ANTONIO BOLIVAR MALDONADO BOLÍVAR</t>
  </si>
  <si>
    <t>CLUB DEPORTIVO ESPECIALIZADO DEOS</t>
  </si>
  <si>
    <t>EMANUEL ESTEBAN BENITEZ BENITEZ</t>
  </si>
  <si>
    <t>ROJO PUNTAS NEGRAS</t>
  </si>
  <si>
    <t>DOMENICA JAMILETH ORDOÑEZ CARCHI</t>
  </si>
  <si>
    <t>ELIZABETH DEL CARMEN MALDONADO VALLEJO</t>
  </si>
  <si>
    <t>LIA CRISTINA CALVA ABAD</t>
  </si>
  <si>
    <t>JOSTIN MARCELINO GUAMAN RIOFRIO</t>
  </si>
  <si>
    <t>KADENS DOMENICA JERVES ARMIJOS</t>
  </si>
  <si>
    <t>2 DAN NACIONAL</t>
  </si>
  <si>
    <t>LUGAR Y FECHA: LATACUNGA 13 DE FEBRERO DEL 2026</t>
  </si>
  <si>
    <t>EVALUADOR: MSC. ENRIQUE SUAREZ CARABALLO</t>
  </si>
  <si>
    <t>N°CERTIFICADO</t>
  </si>
  <si>
    <t>KEILY SARAI SANCHEZ BALLESTEROS</t>
  </si>
  <si>
    <t>2GUP</t>
  </si>
  <si>
    <t>FEDERACION DEPORTIVA DE COTOPAXI</t>
  </si>
  <si>
    <t>1ERO</t>
  </si>
  <si>
    <t xml:space="preserve">CRISTINE ANELIZ VIZUETE CORO </t>
  </si>
  <si>
    <t xml:space="preserve">FERNANDA VALENTINA VIZUETE CORO </t>
  </si>
  <si>
    <t xml:space="preserve">AISHA MICAELA ORBEA MESIAS </t>
  </si>
  <si>
    <t>MATEO SEBASTIAN MOLINA TARCO</t>
  </si>
  <si>
    <t>ALAN SEBASTIAN PACHECO HERRERA</t>
  </si>
  <si>
    <t>DIDIER ALDAIR VEGA LOZANO</t>
  </si>
  <si>
    <t>JOSELIN DAYANA HOYOS LARA</t>
  </si>
  <si>
    <t xml:space="preserve">KAREN SOFIA ZAPATA PASTE </t>
  </si>
  <si>
    <t>ALEJANDRA ZOÉ CERVANTES ESTUPIÑÁN</t>
  </si>
  <si>
    <t>ALEXANDER ISRAEL PILLO TIGASI</t>
  </si>
  <si>
    <t>SOFIA PAUCAR GUANOLUISA</t>
  </si>
  <si>
    <t>LUIS ÁNGEL TAPIA BARRENO</t>
  </si>
  <si>
    <t>JOSÉ LUIS RODRÍGUEZ PACHECO</t>
  </si>
  <si>
    <t>MICAELA TARGELIA VIERA LARA</t>
  </si>
  <si>
    <t>VANESSA LISETH HARO ARELLANO</t>
  </si>
  <si>
    <t>1GUP</t>
  </si>
  <si>
    <t>CHIMBORAZO</t>
  </si>
  <si>
    <t>EDWIN DAVID CALDERON RIVERA</t>
  </si>
  <si>
    <t>VALENTINA SARAHI ALBAN ERAZO</t>
  </si>
  <si>
    <t>LUGAR Y FECHA: PROVINCIA DEL NAPO TENA  7 DE FEBRERO DEL 2026</t>
  </si>
  <si>
    <t>EVALUADOR: PROF. RAUL TIPAN IZA</t>
  </si>
  <si>
    <t>ANDREA DANIELA LEMA HUATATOCA</t>
  </si>
  <si>
    <t>C.ROJO</t>
  </si>
  <si>
    <t>FED. NAPO</t>
  </si>
  <si>
    <t xml:space="preserve">RIHANA VALENTINA GUERRA GUTIERREZ </t>
  </si>
  <si>
    <t>MARIA ANGELICA POVEDA QUIÑONES</t>
  </si>
  <si>
    <t>ANA YARINA PRIETO GREFA</t>
  </si>
  <si>
    <t>IBRAHIM FABIAN BASTIDAS GRAFA</t>
  </si>
  <si>
    <t>JEYSON NEYMAR LAZO PONCE</t>
  </si>
  <si>
    <t>SHIREL NAOMI SHIGUANGO LICUY</t>
  </si>
  <si>
    <t>FRANK JHOSEP TANGUILA CHUGCHILAN</t>
  </si>
  <si>
    <t>KADIR DAMIAN GONZALEZ PABON</t>
  </si>
  <si>
    <t>LEITON ADILSON CERDA GREFA</t>
  </si>
  <si>
    <t>STEFANO JOEL CARRIEL ALVARADO</t>
  </si>
  <si>
    <t>JAYKO SEBASTIAN BUSTAMANTE VILLARUEL</t>
  </si>
  <si>
    <t>STEPHAN NICOLAS MORALES ANDY</t>
  </si>
  <si>
    <t>DYLAN LEONEL ZAPATA ALVARADO</t>
  </si>
  <si>
    <t>PAGO</t>
  </si>
  <si>
    <t>LUGAR Y FECHA: PROVINCIA DE MANABI PORTOVIEJO  7 DE FEBRERO DEL 2026</t>
  </si>
  <si>
    <t>EVALUADOR: PROF. VICTORIANO MOREIRA</t>
  </si>
  <si>
    <t>CERTIFICADO</t>
  </si>
  <si>
    <t>TRANS</t>
  </si>
  <si>
    <t>EINSTEN OSIEL HERMIDA ALARCON</t>
  </si>
  <si>
    <t>ROJO</t>
  </si>
  <si>
    <t xml:space="preserve">FEDERACIÓN DEPORTIVA DE MANABI </t>
  </si>
  <si>
    <t>KLELED ISAAM VALENCIA MACÍAS</t>
  </si>
  <si>
    <t>JESUS LEONARDO MORAN PINCAY</t>
  </si>
  <si>
    <t>CLUB FENIX</t>
  </si>
  <si>
    <t>VICTORIA LOOR RIOS</t>
  </si>
  <si>
    <t>1 GUP</t>
  </si>
  <si>
    <t>JEREMY JOSHUE ROCA ZAMBRANO</t>
  </si>
  <si>
    <t>GENNI NOEMÍ CEVALLOS MENENDEZ</t>
  </si>
  <si>
    <t>1 DAN NACIONAL</t>
  </si>
  <si>
    <t>CRISTOPHER TOMMY AVILA CASTRO</t>
  </si>
  <si>
    <t>LEYZITH JENEVY CHAVEZ SOLORZANO</t>
  </si>
  <si>
    <t>JOEL ALEJANDRO MACIAS BUSTOS</t>
  </si>
  <si>
    <t>PENDIENTE</t>
  </si>
  <si>
    <t>Presidente: Juan Carlos Ramirez Rivera</t>
  </si>
  <si>
    <t>CAMPEONATO NACIONAL ABSOLUTO OPEN OCTUBRE-2025</t>
  </si>
  <si>
    <t>Orden</t>
  </si>
  <si>
    <t>Siglas</t>
  </si>
  <si>
    <t>Participaciones</t>
  </si>
  <si>
    <t>PAGOS</t>
  </si>
  <si>
    <t>CLUB FORMATIVO ESPECIALIZADO DRAGONES TUN</t>
  </si>
  <si>
    <t>DRA</t>
  </si>
  <si>
    <t>ASOCIACIÓN DE TAEKWONDO DE PICHINCHA</t>
  </si>
  <si>
    <t>PIC</t>
  </si>
  <si>
    <t>Asociación Deportiva Provincial Loja</t>
  </si>
  <si>
    <t>LOJ</t>
  </si>
  <si>
    <t>BAÑOS TKD</t>
  </si>
  <si>
    <t>BAN</t>
  </si>
  <si>
    <t>Club América</t>
  </si>
  <si>
    <t>CAM</t>
  </si>
  <si>
    <t>CLUB D.E.F. JORDAN ESPINOZA TKD</t>
  </si>
  <si>
    <t>JET</t>
  </si>
  <si>
    <t>Club Deportivo Especializado Formativo FEAR</t>
  </si>
  <si>
    <t>FER</t>
  </si>
  <si>
    <t>Club Especializado Formativo ILYEO</t>
  </si>
  <si>
    <t>ILY</t>
  </si>
  <si>
    <t>FEDEGUAYAS</t>
  </si>
  <si>
    <t>GUA</t>
  </si>
  <si>
    <t>FEDERACION DEPORTIVA DE PASTAZA</t>
  </si>
  <si>
    <t>PAS</t>
  </si>
  <si>
    <t>FEDERACION DEPORTIVA DE TUNGURAHUA</t>
  </si>
  <si>
    <t>TUN</t>
  </si>
  <si>
    <t>FEDERACION DEPORTIVA DE ZAMORA CHINCHIPE</t>
  </si>
  <si>
    <t>ZAM</t>
  </si>
  <si>
    <t>FEDERACION DEPORTIVA DEL CAÑAR</t>
  </si>
  <si>
    <t>CAN</t>
  </si>
  <si>
    <t>FEDERACION DEPORTIVA DEL CARCHI</t>
  </si>
  <si>
    <t>CAR</t>
  </si>
  <si>
    <t>Federación Deportiva Provincial de Napo</t>
  </si>
  <si>
    <t>NAP</t>
  </si>
  <si>
    <t>Federación Deportiva Provincial Santo Domingo de los Tsàchilas</t>
  </si>
  <si>
    <t>SDT</t>
  </si>
  <si>
    <t>VILLALBAS TIGERS</t>
  </si>
  <si>
    <t>VIL</t>
  </si>
  <si>
    <t>ZONA MARCIAL TKD</t>
  </si>
  <si>
    <t>ZMT</t>
  </si>
  <si>
    <t>CHALLENGER TAEKWONDO ECUADOR SEPTIEMBRE 2025</t>
  </si>
  <si>
    <t>Lista</t>
  </si>
  <si>
    <t>ANTICIPADA</t>
  </si>
  <si>
    <t>REGULAR</t>
  </si>
  <si>
    <t>LICENCIA</t>
  </si>
  <si>
    <t>TRANSFERENCIA</t>
  </si>
  <si>
    <t>ANTICIPO</t>
  </si>
  <si>
    <t>PAGO ENTRENADOR</t>
  </si>
  <si>
    <t>CURSO DE ENTRENADORES FETKD 2026</t>
  </si>
  <si>
    <t>SIGLAS</t>
  </si>
  <si>
    <t>TOTAL ENTRENADORES</t>
  </si>
  <si>
    <t xml:space="preserve">DIRECTORES </t>
  </si>
  <si>
    <t>ENTRENADORES</t>
  </si>
  <si>
    <t>MONITORES</t>
  </si>
  <si>
    <t>TRNASFERENCIA</t>
  </si>
  <si>
    <t>DEPOSITO</t>
  </si>
  <si>
    <t>MODALIDAD</t>
  </si>
  <si>
    <t>ACADEMIA JIAMLU</t>
  </si>
  <si>
    <t>JIA</t>
  </si>
  <si>
    <t>KAN</t>
  </si>
  <si>
    <t>ACADEMIA SANTANA TAEKWONDO</t>
  </si>
  <si>
    <t>ACS</t>
  </si>
  <si>
    <t>Academia TKD Team Veintimilla</t>
  </si>
  <si>
    <t>TVV</t>
  </si>
  <si>
    <t>CAMI FERTISA</t>
  </si>
  <si>
    <t>FTS</t>
  </si>
  <si>
    <t>CDQ</t>
  </si>
  <si>
    <t>Club Alba</t>
  </si>
  <si>
    <t>ALB</t>
  </si>
  <si>
    <t>CLUB ARES</t>
  </si>
  <si>
    <t>ARE</t>
  </si>
  <si>
    <t>Club de Alto Rendimiento Mercenarios</t>
  </si>
  <si>
    <t>MER</t>
  </si>
  <si>
    <t>CLUB DE ALTO RENDIMIENTO PICHINCHA TKD ELITE</t>
  </si>
  <si>
    <t>PTE</t>
  </si>
  <si>
    <t>CLUB DE TAE KWON DO A.M.O. TKD</t>
  </si>
  <si>
    <t>AMO</t>
  </si>
  <si>
    <t>CLUB DEPORTIVO DEOS</t>
  </si>
  <si>
    <t>DEO</t>
  </si>
  <si>
    <t>YON</t>
  </si>
  <si>
    <t>CLUB DEPORTIVO ESPECIALIZADO FORMATIVA FENIX TAEKWONDO</t>
  </si>
  <si>
    <t>FEN</t>
  </si>
  <si>
    <t>Club Deportivo Especializado Formativo Blue Dragons</t>
  </si>
  <si>
    <t>BDR</t>
  </si>
  <si>
    <t>Club Deportivo Especializado Formativo Han Kum Do Elite</t>
  </si>
  <si>
    <t>HKD</t>
  </si>
  <si>
    <t>CLUB DEPORTIVO ESPECIALIZADO FORMATIVO IMPARABLES</t>
  </si>
  <si>
    <t>IMP</t>
  </si>
  <si>
    <t>CLUB DEPORTIVO ESPECIALIZADO FORMATIVO KANG TAEKWONDO</t>
  </si>
  <si>
    <t>CLUB DEPORTIVO ESPECIALIZADO FORMATIVO LAS AGUILAS NEGRAS DE ECUADOR</t>
  </si>
  <si>
    <t>LAN</t>
  </si>
  <si>
    <t>MOO</t>
  </si>
  <si>
    <t>CLUB DEPORTIVO ESPECIALIZADO FORMATIVO PHOENIX</t>
  </si>
  <si>
    <t>PHX</t>
  </si>
  <si>
    <t>CLUB DEPORTIVO ESPECIALIZADO FORMATIVO RELAMPAGO</t>
  </si>
  <si>
    <t>CDR</t>
  </si>
  <si>
    <t>Club Deportivo especializado formativo Sang Ook</t>
  </si>
  <si>
    <t>SGK</t>
  </si>
  <si>
    <t>CLUB DEPORTIVO ESPECIALIZADO FORMATIVO TOTAL KOMBAT</t>
  </si>
  <si>
    <t>TKT</t>
  </si>
  <si>
    <t>CLUB DEPORTIVO FORMATIVO ESPECIALIZADO LOS PUMAS</t>
  </si>
  <si>
    <t>CLUB DEPORTIVO FORMATIVO ESPECIALIZADO SABONIM</t>
  </si>
  <si>
    <t>SAB</t>
  </si>
  <si>
    <t>CLUB DRAGON GYM</t>
  </si>
  <si>
    <t>DRG</t>
  </si>
  <si>
    <t>CLUB ESPECIALIZADO DE ALTO RENDIMIENTO DECIAP</t>
  </si>
  <si>
    <t>DEC</t>
  </si>
  <si>
    <t>CLUB ESPECIALIZADO FORMATIVO BAS PANTHERS</t>
  </si>
  <si>
    <t>BSP</t>
  </si>
  <si>
    <t>CLUB ESPECIALIZADO FORMATIVO JERATHEL</t>
  </si>
  <si>
    <t>CLUB FORMATIVO ESPECIALIZADO DE TAEKWONDO BORJAS LIONS</t>
  </si>
  <si>
    <t>BLS</t>
  </si>
  <si>
    <t>Club Formativo Especializado GARCIAS WARRIORS TKD</t>
  </si>
  <si>
    <t>GWT</t>
  </si>
  <si>
    <t>CLUB FORMATIVO Y COMPETITIVO HIGHKICK</t>
  </si>
  <si>
    <t>HIG</t>
  </si>
  <si>
    <t>CLUB FURIA NEGRA</t>
  </si>
  <si>
    <t>CFN</t>
  </si>
  <si>
    <t>CLUB MIT-TKD</t>
  </si>
  <si>
    <t>MIT</t>
  </si>
  <si>
    <t>club Rojas Ian Iron Fist</t>
  </si>
  <si>
    <t>PVM</t>
  </si>
  <si>
    <t>Club Seul</t>
  </si>
  <si>
    <t>SEU</t>
  </si>
  <si>
    <t>Club Universal</t>
  </si>
  <si>
    <t>CUC</t>
  </si>
  <si>
    <t>DAI</t>
  </si>
  <si>
    <t>DEBAK TKD</t>
  </si>
  <si>
    <t>DBK</t>
  </si>
  <si>
    <t>DINASTIA TIPAN</t>
  </si>
  <si>
    <t>DIT</t>
  </si>
  <si>
    <t>Dojang Taekwondo Melo</t>
  </si>
  <si>
    <t>DTM</t>
  </si>
  <si>
    <t>DRACO Club deportivo especializado formativo</t>
  </si>
  <si>
    <t>ECUADOR NATIONAL TEAM</t>
  </si>
  <si>
    <t>FDG</t>
  </si>
  <si>
    <t>FEDERACION DEPORTIVA DE GALAPAGOS</t>
  </si>
  <si>
    <t>GLP</t>
  </si>
  <si>
    <t>FEDERACIÓN DEPORTIVA DE CHIMBORAZO</t>
  </si>
  <si>
    <t>CHI</t>
  </si>
  <si>
    <t>FEDERACION DEPORTIVA DE LOS RIOS</t>
  </si>
  <si>
    <t>LRI</t>
  </si>
  <si>
    <t>MAN</t>
  </si>
  <si>
    <t>Federacion Deportiva de Orellana</t>
  </si>
  <si>
    <t>ORE</t>
  </si>
  <si>
    <t>Federacion Deportiva del Azuay</t>
  </si>
  <si>
    <t>FDA</t>
  </si>
  <si>
    <t>G. AROCA TAEKWONDO PLAYAS VILLAMIL</t>
  </si>
  <si>
    <t>GAP</t>
  </si>
  <si>
    <t>HENRY SIGCHOS TAE KWON DO</t>
  </si>
  <si>
    <t>HST</t>
  </si>
  <si>
    <t>JEONSAGWON</t>
  </si>
  <si>
    <t>JGW</t>
  </si>
  <si>
    <t>KIW</t>
  </si>
  <si>
    <t>KORYO</t>
  </si>
  <si>
    <t>KOR</t>
  </si>
  <si>
    <t>KAM</t>
  </si>
  <si>
    <t>Kungang Net</t>
  </si>
  <si>
    <t>KUN</t>
  </si>
  <si>
    <t>KWAN SABANDO TAEKWONDO</t>
  </si>
  <si>
    <t>KST</t>
  </si>
  <si>
    <t>LIGA CANTONAL AROSEMENA TOLA</t>
  </si>
  <si>
    <t>LCA</t>
  </si>
  <si>
    <t>LDQ</t>
  </si>
  <si>
    <t>MON</t>
  </si>
  <si>
    <t>OTA</t>
  </si>
  <si>
    <t>LIGA DEPORTIVA MONTUFAR</t>
  </si>
  <si>
    <t>LDM</t>
  </si>
  <si>
    <t>LIGA DEPORTIVA PELILEO</t>
  </si>
  <si>
    <t>PEL</t>
  </si>
  <si>
    <t>LDS</t>
  </si>
  <si>
    <t>LIRAT CLUB</t>
  </si>
  <si>
    <t>LRT</t>
  </si>
  <si>
    <t>M&amp;MÉNDEZ TKD</t>
  </si>
  <si>
    <t>MDZ</t>
  </si>
  <si>
    <t>MW CHANGO TAEKWONDO DE ALTO RENDIMIENTO</t>
  </si>
  <si>
    <t>MCH</t>
  </si>
  <si>
    <t>PANTERAS TAEKWONDO</t>
  </si>
  <si>
    <t>PAL</t>
  </si>
  <si>
    <t>S.D.CENTRAL</t>
  </si>
  <si>
    <t>TAE BAEK ECUADOR JUNIOR</t>
  </si>
  <si>
    <t>TBK</t>
  </si>
  <si>
    <t>TAEGUK JUCARO</t>
  </si>
  <si>
    <t>TJD</t>
  </si>
  <si>
    <t>TCC</t>
  </si>
  <si>
    <t>TEAM KIM</t>
  </si>
  <si>
    <t>KIM</t>
  </si>
  <si>
    <t>TOGA TAE KWON DO</t>
  </si>
  <si>
    <t>TGA</t>
  </si>
  <si>
    <t>UNIVERSIDAD DE LAS FUERZAS ARMADAS ESPE</t>
  </si>
  <si>
    <t>ESP</t>
  </si>
  <si>
    <t>INIVERSIDAD SAN FRANCISCO DE QUITO</t>
  </si>
  <si>
    <t>USF</t>
  </si>
  <si>
    <t>XAVIER ROMERO TAEKWONDO</t>
  </si>
  <si>
    <t>XRT</t>
  </si>
  <si>
    <t>OPEN Y TRAING BAÑOS NOV - 2025</t>
  </si>
  <si>
    <t>Lista Open</t>
  </si>
  <si>
    <t>Lista Traing Camp</t>
  </si>
  <si>
    <t>Valor</t>
  </si>
  <si>
    <t>Cancelado</t>
  </si>
  <si>
    <t>Entrenador</t>
  </si>
  <si>
    <t>Pagado</t>
  </si>
  <si>
    <t>ARS</t>
  </si>
  <si>
    <t>FEA</t>
  </si>
  <si>
    <t>CLUB PIONERO PASTAZA</t>
  </si>
  <si>
    <t>FDT</t>
  </si>
  <si>
    <t>KYORUGUI GYM</t>
  </si>
  <si>
    <t>KRG</t>
  </si>
  <si>
    <t>LIGA CANTONAL AROSEMENA  TOLA</t>
  </si>
  <si>
    <t>LIGA DEPORTIVA PALORA (PANTERAS)</t>
  </si>
  <si>
    <t>CURSO DE ARBITRAJE FETKD 2026</t>
  </si>
  <si>
    <t>APELLIDO</t>
  </si>
  <si>
    <t>CREDENCIAL</t>
  </si>
  <si>
    <t>TALLA</t>
  </si>
  <si>
    <t>CAMISETA</t>
  </si>
  <si>
    <t xml:space="preserve">GUILLERMO </t>
  </si>
  <si>
    <t>MORAN</t>
  </si>
  <si>
    <t>LILIANA</t>
  </si>
  <si>
    <t>MARCILLO</t>
  </si>
  <si>
    <t>MATEO</t>
  </si>
  <si>
    <t>JIMENEZ</t>
  </si>
  <si>
    <t>GEOVANNY</t>
  </si>
  <si>
    <t>CUJILEMA</t>
  </si>
  <si>
    <t xml:space="preserve">BRYAN </t>
  </si>
  <si>
    <t>GUERRERO</t>
  </si>
  <si>
    <t>KADENS</t>
  </si>
  <si>
    <t>JERVES</t>
  </si>
  <si>
    <t>N0</t>
  </si>
  <si>
    <t xml:space="preserve">CRISTIAN </t>
  </si>
  <si>
    <t>MANRIQUE</t>
  </si>
  <si>
    <t>EVA</t>
  </si>
  <si>
    <t>RODRIGUEZ</t>
  </si>
  <si>
    <t>MARCO</t>
  </si>
  <si>
    <t>RIVERA</t>
  </si>
  <si>
    <t>BRIGETTE</t>
  </si>
  <si>
    <t>ERREYES</t>
  </si>
  <si>
    <t>NAOMI</t>
  </si>
  <si>
    <t>ROBLES</t>
  </si>
  <si>
    <t>EFRAIN</t>
  </si>
  <si>
    <t>CUEVA</t>
  </si>
  <si>
    <t>YERELYN</t>
  </si>
  <si>
    <t>VALENCIA</t>
  </si>
  <si>
    <t>LUIS</t>
  </si>
  <si>
    <t>ALCIVAR</t>
  </si>
  <si>
    <t>ANDREA</t>
  </si>
  <si>
    <t>GARCIA</t>
  </si>
  <si>
    <t xml:space="preserve">CAMILA </t>
  </si>
  <si>
    <t>SANCHEZ</t>
  </si>
  <si>
    <t>NELSON</t>
  </si>
  <si>
    <t>BASANTES</t>
  </si>
  <si>
    <t>PAOLA</t>
  </si>
  <si>
    <t>MORANTE</t>
  </si>
  <si>
    <t>DAYANA</t>
  </si>
  <si>
    <t>MUÑOZ</t>
  </si>
  <si>
    <t>HECTOR</t>
  </si>
  <si>
    <t>CUENCA</t>
  </si>
  <si>
    <t>EVELYN</t>
  </si>
  <si>
    <t>JHONATAN</t>
  </si>
  <si>
    <t>CAJILIMA</t>
  </si>
  <si>
    <t>MERCEDES</t>
  </si>
  <si>
    <t>TORRES</t>
  </si>
  <si>
    <t>ELIZABETH</t>
  </si>
  <si>
    <t>SANGOQUIZA</t>
  </si>
  <si>
    <t>FATIMA</t>
  </si>
  <si>
    <t>FERNANDO</t>
  </si>
  <si>
    <t>MOYA</t>
  </si>
  <si>
    <t>ROMEL</t>
  </si>
  <si>
    <t>CAMACHO</t>
  </si>
  <si>
    <t>JULIANA</t>
  </si>
  <si>
    <t>RIVERO</t>
  </si>
  <si>
    <t>ANGIE</t>
  </si>
  <si>
    <t>NEVADO</t>
  </si>
  <si>
    <t>KATHERINE</t>
  </si>
  <si>
    <t>ANGULO</t>
  </si>
  <si>
    <t>NANCY</t>
  </si>
  <si>
    <t>VICUÑA</t>
  </si>
  <si>
    <t>CHICAIZA</t>
  </si>
  <si>
    <t>JOE</t>
  </si>
  <si>
    <t>GAVILANEZ</t>
  </si>
  <si>
    <t>DAVID</t>
  </si>
  <si>
    <t>DEL CASTILLO</t>
  </si>
  <si>
    <t>ARACELY</t>
  </si>
  <si>
    <t>QUINAUCHO</t>
  </si>
  <si>
    <t>ALFREDO</t>
  </si>
  <si>
    <t>JONNY</t>
  </si>
  <si>
    <t>PAVON</t>
  </si>
  <si>
    <t>NOE</t>
  </si>
  <si>
    <t>PARRA</t>
  </si>
  <si>
    <t>CRISTHOPER</t>
  </si>
  <si>
    <t>APOYO</t>
  </si>
  <si>
    <t xml:space="preserve">CRISTINA </t>
  </si>
  <si>
    <t>VARGAS</t>
  </si>
  <si>
    <t>HANNA</t>
  </si>
  <si>
    <t>NARANJO</t>
  </si>
  <si>
    <t>ANDRES</t>
  </si>
  <si>
    <t>NICOLAIDE</t>
  </si>
  <si>
    <t xml:space="preserve">CARLOS </t>
  </si>
  <si>
    <t>MOROCHO</t>
  </si>
  <si>
    <t>CARLA</t>
  </si>
  <si>
    <t>YANZA</t>
  </si>
  <si>
    <t>JOSE</t>
  </si>
  <si>
    <t>FRANK</t>
  </si>
  <si>
    <t>SIMBAÑA</t>
  </si>
  <si>
    <t xml:space="preserve">SI </t>
  </si>
  <si>
    <t>JHONNY</t>
  </si>
  <si>
    <t>QUIROZ</t>
  </si>
  <si>
    <t>LLAMUCA</t>
  </si>
  <si>
    <t>LEANDRO</t>
  </si>
  <si>
    <t>REYES</t>
  </si>
  <si>
    <t>TAPIA</t>
  </si>
  <si>
    <t>DIEGO</t>
  </si>
  <si>
    <t>MEJIAS</t>
  </si>
  <si>
    <t>PATRICIA</t>
  </si>
  <si>
    <t>TUQUEREZ</t>
  </si>
  <si>
    <t>ELLIOTH</t>
  </si>
  <si>
    <t>FREIRE</t>
  </si>
  <si>
    <t>GUIDO</t>
  </si>
  <si>
    <t>SEGURA</t>
  </si>
  <si>
    <t>WILMER</t>
  </si>
  <si>
    <t>MERO</t>
  </si>
  <si>
    <t>CACERES</t>
  </si>
  <si>
    <t>MIRIAN</t>
  </si>
  <si>
    <t>HERRERA</t>
  </si>
  <si>
    <t>LEONARDO</t>
  </si>
  <si>
    <t>BAQUE</t>
  </si>
  <si>
    <t>CAMPEONATOS</t>
  </si>
  <si>
    <t>CURSOS</t>
  </si>
  <si>
    <t xml:space="preserve">Cobro Efectivo </t>
  </si>
  <si>
    <t>temas del directorio anterio</t>
  </si>
  <si>
    <t>IESS</t>
  </si>
  <si>
    <t>MINISTERIO DE TRABAJO</t>
  </si>
  <si>
    <t>ESIGEF</t>
  </si>
  <si>
    <t xml:space="preserve">DIFERENCIAS EN EL BANCO </t>
  </si>
  <si>
    <t xml:space="preserve">FEDERACION MUNDIAL </t>
  </si>
  <si>
    <t>BOLETOS PARA KENIA</t>
  </si>
  <si>
    <t>Total Directorio anterior</t>
  </si>
  <si>
    <t>Total Directorio actual</t>
  </si>
  <si>
    <t>COMPRAS DE PASAJES, HOSPEDAJES, DELEGACIÓN.</t>
  </si>
  <si>
    <t>SUELDOS PABLO TAYO</t>
  </si>
  <si>
    <t>SUELDOS JORGE FEIJO</t>
  </si>
  <si>
    <t>DE OCTUBRE A DICIEMBRE 2025</t>
  </si>
  <si>
    <t>JORGE FEIJO</t>
  </si>
  <si>
    <t>* Según el oficio N.º JRFETKD-141-2026, los valores fueron recibidos por la actual administración debido a que corresponden a casos del año 2025 que aún se encontraban dentro del plazo de validación establecido por el directorio anterior, por lo que se permitió su regularización mediante pago adicional, examen o entrega de documentación .
Esto se realizó como una medida excepcional para cerrar procesos pendientes, pese a que la actual directiva no asume responsabilidad sobre periodos anteriores.</t>
  </si>
  <si>
    <t>N.º JRFETKD-141-2026</t>
  </si>
  <si>
    <t>Según pagina web</t>
  </si>
  <si>
    <t>participantes</t>
  </si>
  <si>
    <t>https://www.ecuatorianatkd.com/tkd_adm_evento_adm.php?adm=1&amp;eve=256</t>
  </si>
  <si>
    <t>Link página web</t>
  </si>
  <si>
    <t>Ordenes</t>
  </si>
  <si>
    <t>https://www.ecuatorianatkd.com/tkd_adm_evento_adm.php?adm=1&amp;eve=243</t>
  </si>
  <si>
    <t>https://www.ecuatorianatkd.com/tkd_adm_evento_adm.php?adm=1&amp;eve=268</t>
  </si>
  <si>
    <t>https://www.ecuatorianatkd.com/tkd_adm_evento_adm.php?adm=1&amp;eve=263</t>
  </si>
  <si>
    <t>AÑOS 2023-2025</t>
  </si>
  <si>
    <t>PLANIILLAS MULTAS E INTERESES</t>
  </si>
  <si>
    <t>REVISIÓN ESPECIAL DE IMPUESTOS Y DOCUMENTAL</t>
  </si>
  <si>
    <t>AÑOS 2023, 2024 Y 2025</t>
  </si>
  <si>
    <t>B&amp;B ASESORES</t>
  </si>
  <si>
    <t>|</t>
  </si>
  <si>
    <t>Se encuentran en trámite</t>
  </si>
  <si>
    <t>Exonerado</t>
  </si>
  <si>
    <t>SEPTIEMBRE 2025 - FEBRERO 2026</t>
  </si>
  <si>
    <t>ECUADOR TAEKWONDO CHALLENGER II 12-14 DE DICIEMBRE 2025</t>
  </si>
  <si>
    <t>NUMERO DEP.</t>
  </si>
  <si>
    <t>CAS</t>
  </si>
  <si>
    <t>ASOCIACION DEPORTIVA NAVAL</t>
  </si>
  <si>
    <t>ADN</t>
  </si>
  <si>
    <t>Asociacion Provincial del Azuay</t>
  </si>
  <si>
    <t>AZU</t>
  </si>
  <si>
    <t>CHANGO ACADEMY</t>
  </si>
  <si>
    <t>CHA</t>
  </si>
  <si>
    <t>CLUB DE TAE KWON DO WARRIORS TULCAN</t>
  </si>
  <si>
    <t>CLUB DEPORTIVO ESPECIALIZADO FORMATIVO DE TAEKWONDO CIPAIE-DO</t>
  </si>
  <si>
    <t>CFC</t>
  </si>
  <si>
    <t>Club deportivo Formativo MACIAS TAEKWONDO</t>
  </si>
  <si>
    <t>MTD</t>
  </si>
  <si>
    <t>CLUB SIMJANG TEAM</t>
  </si>
  <si>
    <t>SRY</t>
  </si>
  <si>
    <t>D MARTIAL ARTS</t>
  </si>
  <si>
    <t>DMA</t>
  </si>
  <si>
    <t>Ecuadcuba</t>
  </si>
  <si>
    <t>ECB</t>
  </si>
  <si>
    <t>ETA USA-CAN</t>
  </si>
  <si>
    <t>ETA</t>
  </si>
  <si>
    <t>BOL</t>
  </si>
  <si>
    <t>GAL</t>
  </si>
  <si>
    <t>FEDERACIÓN DEPORTIVA PROVINCIAL DE SANTA ELENA</t>
  </si>
  <si>
    <t>SEL</t>
  </si>
  <si>
    <t>GUATEMALA</t>
  </si>
  <si>
    <t>GTM</t>
  </si>
  <si>
    <t>LIGA DEPORTICA CANTONAL JOYA DE LOS SACHAS</t>
  </si>
  <si>
    <t>LJS</t>
  </si>
  <si>
    <t>Moo Sul Dojang Iñiguez</t>
  </si>
  <si>
    <t>MSD</t>
  </si>
  <si>
    <t>MW CHANGO TAEKWONDO OLIMPICO</t>
  </si>
  <si>
    <t>ROAR TEAKWONDO TEAM</t>
  </si>
  <si>
    <t>TRT</t>
  </si>
  <si>
    <t>TAEKWONDOJARA</t>
  </si>
  <si>
    <t>JAR</t>
  </si>
  <si>
    <t>TOM</t>
  </si>
  <si>
    <t>TEAM ARIES</t>
  </si>
  <si>
    <t>Team Kim</t>
  </si>
  <si>
    <t>Team Sennin</t>
  </si>
  <si>
    <t>SEN</t>
  </si>
  <si>
    <t>TOGAS TAE KWON DO</t>
  </si>
  <si>
    <t>TOTAL INSCRITOS</t>
  </si>
  <si>
    <t>CAMPEONATO NACIONAL INTERCLUBES MANABÍ 2026</t>
  </si>
  <si>
    <t>Club</t>
  </si>
  <si>
    <t>Deportistas</t>
  </si>
  <si>
    <t xml:space="preserve">Pago </t>
  </si>
  <si>
    <t>CLUB BAEKJUL</t>
  </si>
  <si>
    <t>BKJ</t>
  </si>
  <si>
    <t>NIE</t>
  </si>
  <si>
    <t xml:space="preserve">GALES 2025-2026 HASTA FEBRERO 2026 FETKD </t>
  </si>
  <si>
    <t xml:space="preserve">QUINSALOMA </t>
  </si>
  <si>
    <t>LAS AGUILAS NEGRAS</t>
  </si>
  <si>
    <t xml:space="preserve">ESMERALDAS </t>
  </si>
  <si>
    <t xml:space="preserve">FEAR </t>
  </si>
  <si>
    <t xml:space="preserve">GUAYAS </t>
  </si>
  <si>
    <t xml:space="preserve">JARA TKD </t>
  </si>
  <si>
    <t xml:space="preserve">GUERREROS FERISTAS </t>
  </si>
  <si>
    <t xml:space="preserve">XAVIER ROMERO </t>
  </si>
  <si>
    <t xml:space="preserve">FEDERACION DEPORTIVA EL GUAYAS </t>
  </si>
  <si>
    <t xml:space="preserve">PICHINCHA </t>
  </si>
  <si>
    <t xml:space="preserve">DINASTIA TIPAN </t>
  </si>
  <si>
    <t xml:space="preserve">DAIGORO </t>
  </si>
  <si>
    <t xml:space="preserve">DEBAK </t>
  </si>
  <si>
    <t>SEK</t>
  </si>
  <si>
    <t>HENRY SIGCHOS TAEKWONDO</t>
  </si>
  <si>
    <t xml:space="preserve">DOJAN MELO </t>
  </si>
  <si>
    <t xml:space="preserve">BORJA LIONS </t>
  </si>
  <si>
    <t xml:space="preserve">ALTO RENDIMIENTO MERCENARIOS </t>
  </si>
  <si>
    <t xml:space="preserve">LOJA </t>
  </si>
  <si>
    <t>DEOS</t>
  </si>
  <si>
    <t xml:space="preserve">NEW JERSEY </t>
  </si>
  <si>
    <t xml:space="preserve">ETA - USA </t>
  </si>
  <si>
    <t xml:space="preserve">CAÑAR </t>
  </si>
  <si>
    <t xml:space="preserve">AZUAY </t>
  </si>
  <si>
    <t xml:space="preserve">FEDERACION DEPORTIVA DEL AZUAY </t>
  </si>
  <si>
    <t xml:space="preserve">ROAR </t>
  </si>
  <si>
    <t xml:space="preserve">TUNGURAHUA </t>
  </si>
  <si>
    <t>FEDERACION DEPORTIVA TUNHURAGUA</t>
  </si>
  <si>
    <t xml:space="preserve">FEDERACION EL ORO </t>
  </si>
  <si>
    <t>KINMWAN</t>
  </si>
  <si>
    <t xml:space="preserve">MORONA SANGTIAGO </t>
  </si>
  <si>
    <t xml:space="preserve">TALENTO OLIMPICO </t>
  </si>
  <si>
    <t xml:space="preserve">FEDERACION DEL BOLIVAR </t>
  </si>
  <si>
    <t xml:space="preserve">FEDERACION DEPORTIVA EL NAPO </t>
  </si>
  <si>
    <t>PALORA</t>
  </si>
  <si>
    <t xml:space="preserve">PANTERAS </t>
  </si>
  <si>
    <t xml:space="preserve">FEDERACION DEPORTIVA DE ORELLANA </t>
  </si>
  <si>
    <t xml:space="preserve">TOGAS </t>
  </si>
  <si>
    <t xml:space="preserve">ACADEMIA KANGCHU </t>
  </si>
  <si>
    <t xml:space="preserve">UNIVERSIDAD SAN FRANSISCO DE QUITO </t>
  </si>
  <si>
    <t xml:space="preserve">FEDERACION DEPORTIVA MANABI </t>
  </si>
  <si>
    <t xml:space="preserve">ILEYO </t>
  </si>
  <si>
    <t xml:space="preserve">SOCIEDAD CENTRAL </t>
  </si>
  <si>
    <t xml:space="preserve">FEDERACION DEPORTIVA ZAMORA CHINCHIPE </t>
  </si>
  <si>
    <t xml:space="preserve">LION SPORT </t>
  </si>
  <si>
    <t xml:space="preserve">BLUE DRAGONS </t>
  </si>
  <si>
    <t xml:space="preserve">DECIAP </t>
  </si>
  <si>
    <t>LIGA ARROCERA SAN MIGUEL</t>
  </si>
  <si>
    <t xml:space="preserve">FEDERACION DEPORTIVA DE GALAPAGOS </t>
  </si>
  <si>
    <t xml:space="preserve">RELAMPAGO </t>
  </si>
  <si>
    <t xml:space="preserve">TORRES </t>
  </si>
  <si>
    <t>MOODUKKWAN TTC</t>
  </si>
  <si>
    <t xml:space="preserve">FEDERACION DEPORTIVA DE PASTAZA </t>
  </si>
  <si>
    <t xml:space="preserve">TABEAEK </t>
  </si>
  <si>
    <t xml:space="preserve">S.D CENTRAL </t>
  </si>
  <si>
    <t xml:space="preserve">TAEGUCK JUCARO </t>
  </si>
  <si>
    <t xml:space="preserve"> "BIOGOCK KANG ALBA"</t>
  </si>
  <si>
    <t xml:space="preserve">MOODUKKWAN MANTA </t>
  </si>
  <si>
    <t>BAEKJUL BG</t>
  </si>
  <si>
    <t xml:space="preserve">VITERI </t>
  </si>
  <si>
    <t>PHOENIX</t>
  </si>
  <si>
    <t xml:space="preserve">LION SPORT CENTER </t>
  </si>
  <si>
    <t xml:space="preserve">LIGA CANTONAL DEPORTIVA DE OTAVALO </t>
  </si>
  <si>
    <t>RYONG_TAE</t>
  </si>
  <si>
    <t xml:space="preserve">UNIVERSIDAD UTE </t>
  </si>
  <si>
    <t xml:space="preserve">CIUDAD DE QUITO </t>
  </si>
  <si>
    <t>FERACION DEPORTIVA PROVINCIAL DE SANTO DOMINGO DE LOS TSACHILAS</t>
  </si>
  <si>
    <t xml:space="preserve"> GARCÍA'S WARRIORS TKD</t>
  </si>
  <si>
    <t>ASOCIACION DE LOJA</t>
  </si>
  <si>
    <t xml:space="preserve">HIGHKICK </t>
  </si>
  <si>
    <t xml:space="preserve"> MIT-TKD</t>
  </si>
  <si>
    <t>G.AROCA TKDO PLAYAS VILLAMIL</t>
  </si>
  <si>
    <t>LIGA CANTONAL SANTA LUCIA</t>
  </si>
  <si>
    <t>ACADEMIA "JIAMLU"</t>
  </si>
  <si>
    <t xml:space="preserve"> Cgung Kook</t>
  </si>
  <si>
    <t>ESCUELA DE TAEKWONDO SHI KUAN</t>
  </si>
  <si>
    <t xml:space="preserve">TAEKWONDO ACADEMIA CARLOS JULIO AROSEMENA TOLA </t>
  </si>
  <si>
    <t>Club especializado de alto rendimiento Troya</t>
  </si>
  <si>
    <t>ROJAS IAN IRON FIST</t>
  </si>
  <si>
    <t>I ECUADOR TAEKWONDO CHALLENGER PORTOVIEJO 2026</t>
  </si>
  <si>
    <t>ASOCIACIÓN DEPORTIVA PROVINCIAL DE TAEKWONDO DE TUNGURAHUA</t>
  </si>
  <si>
    <t>CLUB DE TAE KWON DO ARROCERO SAN MIGUEL</t>
  </si>
  <si>
    <t>Club Deportivo Especializado Formativo Chung Kook</t>
  </si>
  <si>
    <t>CKC</t>
  </si>
  <si>
    <t>CLUB DEPORTIVO ESPECIALIZADO FORMATIVO ZARUMA</t>
  </si>
  <si>
    <t>ZRM</t>
  </si>
  <si>
    <t>CLUB E. ALTO RENDIMIENTO TROYA</t>
  </si>
  <si>
    <t>TRO</t>
  </si>
  <si>
    <t>CLUB GOLDEN</t>
  </si>
  <si>
    <t>CGO</t>
  </si>
  <si>
    <t>FEDERACIÓN DEPORTIVA DE ESMERALDAS</t>
  </si>
  <si>
    <t>ESM</t>
  </si>
  <si>
    <t>FEDERACION DEPORTIVA DE IMBABURA</t>
  </si>
  <si>
    <t>IMB</t>
  </si>
  <si>
    <t>LIGA DEPORTIVA CANTONAL SANTA LUCÍA</t>
  </si>
  <si>
    <t>SLA</t>
  </si>
  <si>
    <t>UNIVERSIDAD INTERNACIONAL DEL ECUADOR (UIDE)</t>
  </si>
  <si>
    <t>UID</t>
  </si>
  <si>
    <t>Universidad San Francisco de Quito</t>
  </si>
  <si>
    <t>GASTOS DEL 01 DE SEPTIEMBRE AL 28 DE FEBRERO DE 2026</t>
  </si>
  <si>
    <t>devolucion changller</t>
  </si>
  <si>
    <t>pag exposigtor francisco filialios</t>
  </si>
  <si>
    <t>geovany espinoza</t>
  </si>
  <si>
    <t>taxi reunion cdp</t>
  </si>
  <si>
    <t>umbrella</t>
  </si>
  <si>
    <t>camaras</t>
  </si>
  <si>
    <t>pago maestro compra chapa</t>
  </si>
  <si>
    <t>factura jhonny pavon</t>
  </si>
  <si>
    <t>descuento sri</t>
  </si>
  <si>
    <t>pago tarjeta jimmy</t>
  </si>
  <si>
    <t>devolucion compra arroz casa fetkd</t>
  </si>
  <si>
    <t>devolucion envio documentos</t>
  </si>
  <si>
    <t>devolucion prestamo a la fetkd</t>
  </si>
  <si>
    <t>alimentacion fetkd</t>
  </si>
  <si>
    <t>devolucion a la fetkd curso</t>
  </si>
  <si>
    <t>devolucion gal internacional mateo pazmiño</t>
  </si>
  <si>
    <t>compra material credenciales curso fetkd</t>
  </si>
  <si>
    <t>anticipo evento patu 12</t>
  </si>
  <si>
    <t>anticipo permisos patu 12</t>
  </si>
  <si>
    <t>devolucion profesor raul tipan</t>
  </si>
  <si>
    <t xml:space="preserve">devolucion alimentacion </t>
  </si>
  <si>
    <t>alimentacion expositores</t>
  </si>
  <si>
    <t>alimentacion restaurante vicentina</t>
  </si>
  <si>
    <t>anticipo credenciales</t>
  </si>
  <si>
    <t>devolucion curso de entrenadores</t>
  </si>
  <si>
    <t>impresión diplomas</t>
  </si>
  <si>
    <t>patricia tuqueres</t>
  </si>
  <si>
    <t>mirian herrera</t>
  </si>
  <si>
    <t>liliana caceres</t>
  </si>
  <si>
    <t>marco rivera</t>
  </si>
  <si>
    <t>anthony sanchez</t>
  </si>
  <si>
    <t>katherine angulo</t>
  </si>
  <si>
    <t>cesar jacome</t>
  </si>
  <si>
    <t>pago expositores</t>
  </si>
  <si>
    <t xml:space="preserve">kukkiwon </t>
  </si>
  <si>
    <t>angie nevado</t>
  </si>
  <si>
    <t>julio arroyo</t>
  </si>
  <si>
    <t>juan carlos</t>
  </si>
  <si>
    <t>gastos expositores turismo</t>
  </si>
  <si>
    <t>andrea</t>
  </si>
  <si>
    <t>flavio angulo</t>
  </si>
  <si>
    <t>susana</t>
  </si>
  <si>
    <t>elliot</t>
  </si>
  <si>
    <t>pablo tayo</t>
  </si>
  <si>
    <t>pago internet y compras fetkd</t>
  </si>
  <si>
    <t>pago maestro congo</t>
  </si>
  <si>
    <t>firma electronica</t>
  </si>
  <si>
    <t>pago de gales andrea</t>
  </si>
  <si>
    <t>pasaje usa open</t>
  </si>
  <si>
    <t xml:space="preserve">pago sueldos </t>
  </si>
  <si>
    <t>pago iess</t>
  </si>
  <si>
    <t>pago comida curso fetkd</t>
  </si>
  <si>
    <t>MARCELO</t>
  </si>
  <si>
    <t>STALIN</t>
  </si>
  <si>
    <t>Detalle</t>
  </si>
  <si>
    <t>Fecha</t>
  </si>
  <si>
    <t>Comprobante</t>
  </si>
  <si>
    <t>Enero 2026</t>
  </si>
  <si>
    <t>PAGOS KUKKIWON</t>
  </si>
  <si>
    <t>ALIMENTACION TKD</t>
  </si>
  <si>
    <t>REUNION FINANCIERA</t>
  </si>
  <si>
    <t>TAXI REUNION FINANCIERA</t>
  </si>
  <si>
    <t>FISIOTERAPIA</t>
  </si>
  <si>
    <t>RESERVA</t>
  </si>
  <si>
    <t>PASAJES BRASIL</t>
  </si>
  <si>
    <t>SISTEMA COMTABLE</t>
  </si>
  <si>
    <t>PASAJE DE LOJA DEVOLUCION</t>
  </si>
  <si>
    <t>ALIMENTACION FETKD</t>
  </si>
  <si>
    <t>PATU 12</t>
  </si>
  <si>
    <t>CASA FETKD</t>
  </si>
  <si>
    <t>DEVOLUCION ENVIO Y SUMINISTRO</t>
  </si>
  <si>
    <t>EXAMINADOR DEPORTISTA DE GALAPAGOS</t>
  </si>
  <si>
    <t>DEVOLUCION PASAJE AEREO</t>
  </si>
  <si>
    <t>DEVOLUCION TARJETAS ARBITROS</t>
  </si>
  <si>
    <t>TRABAJOS CASA FETKD</t>
  </si>
  <si>
    <t>PAGO EXAMINADOR ASCENSOS DE AMBATO</t>
  </si>
  <si>
    <t>PAGO EXAMINADOR ASCENSOS DE RIOBAMBA</t>
  </si>
  <si>
    <t>PAGO PLANILLA IESS</t>
  </si>
  <si>
    <t xml:space="preserve">PAGO PASAJE AEREO EXPOSITOR </t>
  </si>
  <si>
    <t>ANTICIPO MEDALLAS</t>
  </si>
  <si>
    <t>ALIMENTACION CASA FETKD</t>
  </si>
  <si>
    <t>PAGO MENSUAL ENERO</t>
  </si>
  <si>
    <t>DEVOLUCION GASTOS VARIOS FETK</t>
  </si>
  <si>
    <t>PARA PAGAR LAS PLANILLAS DEL IESS</t>
  </si>
  <si>
    <t>PAGO ASEGURADORA FETKD</t>
  </si>
  <si>
    <t>PAGO ARCHIVADOR PARA CHALLENGER PORTOVIEJO</t>
  </si>
  <si>
    <t>PAGO PERFORADORA, GRAPADORA Y RESALTADOR CHALLENGER PORTOVIEJO</t>
  </si>
  <si>
    <t>COMPRA DE PASAJE AEREO EXPOXITORA</t>
  </si>
  <si>
    <t>GASTOS VARIOS EXPOSITORA</t>
  </si>
  <si>
    <t>PAGO MEDALLAS</t>
  </si>
  <si>
    <t>GASTOS VARIOS PORTOVIEJO</t>
  </si>
  <si>
    <t>PAGO PLANILLA SRI</t>
  </si>
  <si>
    <t>TAXI SANGOLQUI</t>
  </si>
  <si>
    <t>TAXI SANGOLQUI ALCANCE</t>
  </si>
  <si>
    <t>BOLETOS PORTOVIEJO</t>
  </si>
  <si>
    <t>TAXI TRANS ESMERALDAS</t>
  </si>
  <si>
    <t>PASAJE AEREO MANTA - QUITO EXPOXITORA ARACELI</t>
  </si>
  <si>
    <t>DESAYUNO WILSON , SUSNA MANABI</t>
  </si>
  <si>
    <t>ALMUERZOS PERSONAL ADMINISTRATIVO</t>
  </si>
  <si>
    <t>CONFECCION CAMISETAS ARBITROS</t>
  </si>
  <si>
    <t>HOSPEDAJE PORTOVIEJO</t>
  </si>
  <si>
    <t>MERIENDAS FETKD PERSONAL ADMINISTRATIVO Y APOYO</t>
  </si>
  <si>
    <t>DEVOLUCION PASAJES NAIROBI</t>
  </si>
  <si>
    <t>ALIMENTACION PERSONAL FETKD MERIENDAS VIERNES</t>
  </si>
  <si>
    <t>ALIMENTACION ARBITROS Y PERSONAL DE APOYO VIERNES ALMUERZOS</t>
  </si>
  <si>
    <t>ALIMENTACION PERSONAL ADMINISTRATIVO FETK ALMUERZO</t>
  </si>
  <si>
    <t>ALIMENTACION PERSONAL ADMINISTRATIVO FETKD MERIENDAS</t>
  </si>
  <si>
    <t>PAGO COORDONES ENTRENADORES Y ARBITROS</t>
  </si>
  <si>
    <t>ABONO ALIMNTACION PERSONAL FETKD</t>
  </si>
  <si>
    <t>PAGO ARBITRAJE Y TRANSPORTE CHALLENGER PORTOVIEJO</t>
  </si>
  <si>
    <t>LUIS ALCIVAR</t>
  </si>
  <si>
    <t>PAGO MERIENDAS PERSONAL ADMINISTRATIVO FETKD</t>
  </si>
  <si>
    <t>PAGO HOSPEDAJE ARBITROS COMPLEJO CALIFORNIA VIERNES Y SABADO</t>
  </si>
  <si>
    <t>PAGO HOSPEDAJE PERSONAL ADMINISTRATIVO Y APOYO</t>
  </si>
  <si>
    <t>PAGO VARIOS EXPOSITORA ALIMENTACION FETKD</t>
  </si>
  <si>
    <t>PAGO PERSONAL ADMINISTRATIVO Y EXPOSITORA</t>
  </si>
  <si>
    <t xml:space="preserve">PAGO ALIMENTACION ARBITROS Y PERSONAL DE APOYO </t>
  </si>
  <si>
    <t>PAGO MEDICOS VIER, SABADOS,DOMINGO</t>
  </si>
  <si>
    <t>PAGO VARIOS -EVENTO CHALLENGER FETKD</t>
  </si>
  <si>
    <t>CAMILA SANCHEZ</t>
  </si>
  <si>
    <t>BRIGGETTE ERREYES</t>
  </si>
  <si>
    <t xml:space="preserve">PAGO ARMADA DE CANCHAS Y DIAS DE EVENTOS </t>
  </si>
  <si>
    <t>PAGO ORGANIZACIÓN CHALLENGER</t>
  </si>
  <si>
    <t>WILSON RODRIGUEZ</t>
  </si>
  <si>
    <t>PAGO VIDEO REPLAY</t>
  </si>
  <si>
    <t>CESAR TAYO</t>
  </si>
  <si>
    <t>PAGO SISTEMA</t>
  </si>
  <si>
    <t>PAGO SEGURIDAD GUARDIAS</t>
  </si>
  <si>
    <t>DEVOLUCION PAGO ARBITRO</t>
  </si>
  <si>
    <t>COMPRA PASAJE BRASIL JOSELYN CAICEDO</t>
  </si>
  <si>
    <t>COMPRA DE INODORO Y ASCESORIOS</t>
  </si>
  <si>
    <t>PAGO CONTROL DE PLAGAS</t>
  </si>
  <si>
    <t>PAGO PLOMERO CASA DE LA FETKD ARREGLOS</t>
  </si>
  <si>
    <t>PAGO EXAMINADOR ASCENSOS MACHALA</t>
  </si>
  <si>
    <t>PAGO EXAMINADOR ASCENSOS TENA</t>
  </si>
  <si>
    <t>PAGO EXAMINADOR ASCENSOS PICHINCHA</t>
  </si>
  <si>
    <t>PAGO DE PLACAS PREMIACION CHALLENGER PORTOVIEJO</t>
  </si>
  <si>
    <t xml:space="preserve">DEVOLUCION ACTIVACION GALES INTERNACIONALES </t>
  </si>
  <si>
    <t>DEVOLUCION ENVIO DOCUMENTOS Y GUP</t>
  </si>
  <si>
    <t>Febrero 2026</t>
  </si>
  <si>
    <t>ADELANTO DE MEDALLAS 1400 MEDALLAS A 2,70 C/U  TOTAL 3855</t>
  </si>
  <si>
    <t>ADELANTO DE MEDALLAS</t>
  </si>
  <si>
    <t>SALDO MEDALLAS ADIIONAL 60 DE CINTAS DE CREDENCIALES + 15 ENVIO</t>
  </si>
  <si>
    <t>ADELANTO ARRIENDO CASA SEPTIEMBRE</t>
  </si>
  <si>
    <t>SALDO ARRIENDO CASA FETKD MES DE SEPTIEMBRE</t>
  </si>
  <si>
    <t>PAGO VUELO ARQ. CHANGO DE CUENCA</t>
  </si>
  <si>
    <t>PAPEL WONG-RESANTADOR-CARPETA WILSON</t>
  </si>
  <si>
    <t>PUBLICIDAD</t>
  </si>
  <si>
    <t>8 BANCOS-FUNDA DE BASURA</t>
  </si>
  <si>
    <t>ALIMENTACION</t>
  </si>
  <si>
    <t>COMIDA-CANDADO-COPIAS LLAVES-TAXI MAESTRO-TRANSPORTE</t>
  </si>
  <si>
    <t>PAGO PODIUM ANDRE</t>
  </si>
  <si>
    <t>PAGO MAESTRO CONGO</t>
  </si>
  <si>
    <t>PLACAS PARA SUBLIMAR</t>
  </si>
  <si>
    <t>ADESIVO PARA SUBLIMAR</t>
  </si>
  <si>
    <t>COMPRAS JOEL</t>
  </si>
  <si>
    <t>WILSON TRANSPORTE IMPRESOTA-TINTA</t>
  </si>
  <si>
    <t>MATERIAL IMPRESIÓN CREDENCIALES ETC</t>
  </si>
  <si>
    <t>ALIMENTACIÓN COMISION ECONOMICA</t>
  </si>
  <si>
    <t>COMPRA IMPRESORA PARA GAL ANDRE</t>
  </si>
  <si>
    <t>TRANSPORTE VARIOS</t>
  </si>
  <si>
    <t>GIGANTOGRAFIAS DUCHI</t>
  </si>
  <si>
    <t>COMIDA ARBITROS</t>
  </si>
  <si>
    <t>SANDUCHES COLAS CONGRESILLO</t>
  </si>
  <si>
    <t>COMIDA DESPUES CONGRESILLO POLLO CAMPERO</t>
  </si>
  <si>
    <t>PAGO FERRETERIA  SAMUEL</t>
  </si>
  <si>
    <t>HOTEL ARBITROS</t>
  </si>
  <si>
    <t>ALMUERZOS JUEVES APOYO ARBITROS PONENTES MANABA</t>
  </si>
  <si>
    <t>Agosto -Septiembre 2025</t>
  </si>
  <si>
    <t>PATRICIA TUQUEREZ</t>
  </si>
  <si>
    <t>CAMILA MANZANO</t>
  </si>
  <si>
    <t>LUIS POAQUIZA</t>
  </si>
  <si>
    <t>GEOVANY CUJILEMA</t>
  </si>
  <si>
    <t xml:space="preserve">PATRICIO SANCHEZ </t>
  </si>
  <si>
    <t>JHONATAN CHICAIZA</t>
  </si>
  <si>
    <t>DAVID DEL CASTILLO</t>
  </si>
  <si>
    <t>CRISTIAN NARANJO</t>
  </si>
  <si>
    <t>CARLOS YAMUCA</t>
  </si>
  <si>
    <t>ANDRES NICOLALDE</t>
  </si>
  <si>
    <t>ELLIOTH FREIRE</t>
  </si>
  <si>
    <t>MEDICO</t>
  </si>
  <si>
    <t>KEYLA ZUÑIGA</t>
  </si>
  <si>
    <t>SISTEMA</t>
  </si>
  <si>
    <t>DIRECTIVOS</t>
  </si>
  <si>
    <t>HOSPEDAJE</t>
  </si>
  <si>
    <t>VIAJE COLOMBIA</t>
  </si>
  <si>
    <t>https://www.ecuatorianatkd.com/tkd_rep_clubes_eventos.php?eve=250</t>
  </si>
  <si>
    <t>Noviembre 2025</t>
  </si>
  <si>
    <t xml:space="preserve">    ARBITROS INDIVIDUAL VARONES       09 DE SEPTIEMBRE 2025     </t>
  </si>
  <si>
    <t>Transferencia</t>
  </si>
  <si>
    <t>N. Comprobante</t>
  </si>
  <si>
    <t>Deb/Pag</t>
  </si>
  <si>
    <t>N° Telefono</t>
  </si>
  <si>
    <t>1713228870 - LUIS PLAZARTE</t>
  </si>
  <si>
    <t>FCE</t>
  </si>
  <si>
    <t>BP. 25225100-04-08-2025</t>
  </si>
  <si>
    <t>.0996108182</t>
  </si>
  <si>
    <t>0956691976 - Leandro Reyes</t>
  </si>
  <si>
    <t>BP. 790 - 09-09-2025</t>
  </si>
  <si>
    <t>.0990972190</t>
  </si>
  <si>
    <t>1104753072 - FRANK SIMBAÑA</t>
  </si>
  <si>
    <t>BP. 78135079 - 10-09-2025</t>
  </si>
  <si>
    <t>.0999271397</t>
  </si>
  <si>
    <t>1315028942 - ANTHONY SANCHEZ</t>
  </si>
  <si>
    <t>BP. 197383298 - 08-09-2025</t>
  </si>
  <si>
    <t xml:space="preserve">  .0993026632</t>
  </si>
  <si>
    <t>1712324928 - JHONNY PAVON</t>
  </si>
  <si>
    <t>JUV</t>
  </si>
  <si>
    <t>BP.201423554-08-09-2025</t>
  </si>
  <si>
    <t>.0983914741</t>
  </si>
  <si>
    <t>0603601964 - NOE PARRA</t>
  </si>
  <si>
    <t>BP. 35767600- 11-09-2025</t>
  </si>
  <si>
    <t>.0998918786</t>
  </si>
  <si>
    <t>1717472847 - CARLOS MOROCHO</t>
  </si>
  <si>
    <t>CHS</t>
  </si>
  <si>
    <t>BP. 191391518-08-09-2025</t>
  </si>
  <si>
    <t>.0996863406</t>
  </si>
  <si>
    <t>0105785448 - DIEGO MEJIAS</t>
  </si>
  <si>
    <t>MHK</t>
  </si>
  <si>
    <t>BP. 145632059- 08-09-2025</t>
  </si>
  <si>
    <t>.0984456419</t>
  </si>
  <si>
    <t>0913011185 - GUIDO SEGURA</t>
  </si>
  <si>
    <t>.0997971448</t>
  </si>
  <si>
    <t>1804050282 - luis poaquiza</t>
  </si>
  <si>
    <t>SLL</t>
  </si>
  <si>
    <t>BP. 4162108 - 09-09-2024</t>
  </si>
  <si>
    <t>.0984636651</t>
  </si>
  <si>
    <t>1710530914 - MARCO RIVERA</t>
  </si>
  <si>
    <t>BP. 5366993 - 11-09-2025</t>
  </si>
  <si>
    <t>.0996001682</t>
  </si>
  <si>
    <t>0502356223 - CARLOS TAPIA</t>
  </si>
  <si>
    <t>LCP</t>
  </si>
  <si>
    <t>BP. 40425 -09-09-2025</t>
  </si>
  <si>
    <t>.0995818877</t>
  </si>
  <si>
    <t>0706701729 - LUIS JIMENEZ</t>
  </si>
  <si>
    <t>BP. 137323257 - 08-09-2025</t>
  </si>
  <si>
    <t>.0986065179</t>
  </si>
  <si>
    <t>1900393727 - ROMEL CAMACHO</t>
  </si>
  <si>
    <t>BP. 19004028- 09-09-2025</t>
  </si>
  <si>
    <t>.0980700317</t>
  </si>
  <si>
    <t>1712828738 - DAVID DEL CASTILLO</t>
  </si>
  <si>
    <t>JDK</t>
  </si>
  <si>
    <t>DU. 198287324-08-09-2025</t>
  </si>
  <si>
    <t>.0961422550</t>
  </si>
  <si>
    <t>1600300444 - JOSE SANCHEZ</t>
  </si>
  <si>
    <t>BP. 74519518 - 10-09-2025</t>
  </si>
  <si>
    <t>.0996150309</t>
  </si>
  <si>
    <t>1713277570 - JOSE MORAN</t>
  </si>
  <si>
    <t>BP. 78415984 - 03-09-2025</t>
  </si>
  <si>
    <t>.0987591153</t>
  </si>
  <si>
    <t>1309021127 - Jhonny Quiroz</t>
  </si>
  <si>
    <t>HAE</t>
  </si>
  <si>
    <t>BP. 3737 -02062466-09-09-2025</t>
  </si>
  <si>
    <t>.0981501263</t>
  </si>
  <si>
    <t>1727363987 - JOE GAVILANEZ</t>
  </si>
  <si>
    <t>BP. 4634482 - 09-09-2025</t>
  </si>
  <si>
    <t>.0983994438</t>
  </si>
  <si>
    <t>1709267338 - RICARDO LOPEZ</t>
  </si>
  <si>
    <t>TTC</t>
  </si>
  <si>
    <t>BP. 49621674 - 09-09-2025</t>
  </si>
  <si>
    <t>.0999471565</t>
  </si>
  <si>
    <t>1721226452 - JONATHAN CHICAIZA</t>
  </si>
  <si>
    <t>ATL</t>
  </si>
  <si>
    <t>.0992576797</t>
  </si>
  <si>
    <t>1719515676 - LUIS CUJILEMA</t>
  </si>
  <si>
    <t>JOL</t>
  </si>
  <si>
    <t>BP. 196077501-08-09-2025</t>
  </si>
  <si>
    <t>.0998065843</t>
  </si>
  <si>
    <t>1204246738 - NELSON BASANTES</t>
  </si>
  <si>
    <t xml:space="preserve"> BP. 57779361 - 10-09-2025</t>
  </si>
  <si>
    <t>.0986017544</t>
  </si>
  <si>
    <t>1804704342 - CHRISTIAN NARANJO</t>
  </si>
  <si>
    <t>BP. 4147414 - 09-09-2025</t>
  </si>
  <si>
    <t>.0983159376</t>
  </si>
  <si>
    <t>0955006895 - EFRAIN CUEVA</t>
  </si>
  <si>
    <t>CMK</t>
  </si>
  <si>
    <t>BP. 050273 - 07-09-2025</t>
  </si>
  <si>
    <t xml:space="preserve">   .0986987356</t>
  </si>
  <si>
    <t>0931790158 - BRYAN GUERRERO</t>
  </si>
  <si>
    <t>BP. 16977948 - 09-09-2025</t>
  </si>
  <si>
    <t>.0986891635</t>
  </si>
  <si>
    <t>ARB</t>
  </si>
  <si>
    <t>BP. 202975420-08-09-2025</t>
  </si>
  <si>
    <t>.0985886979</t>
  </si>
  <si>
    <t>MARCO VINICIO VEINTIMILLA</t>
  </si>
  <si>
    <t>TUG</t>
  </si>
  <si>
    <t>Abarr Ang.139895-08-09-2025</t>
  </si>
  <si>
    <t>.0994583283</t>
  </si>
  <si>
    <t xml:space="preserve">    ARBITROS INDIVIDUAL DAMAS       09 DE SEPTIEMBRE 2025     </t>
  </si>
  <si>
    <t>0603957093 - PAOLA MORANTE</t>
  </si>
  <si>
    <t>BP. 18026100 - 08-09-2025</t>
  </si>
  <si>
    <t>.0984008337</t>
  </si>
  <si>
    <t>1850271485 - SCARLET MANZANO</t>
  </si>
  <si>
    <t>.0997067837</t>
  </si>
  <si>
    <t>1708640097 - MIRIAN HERRERA</t>
  </si>
  <si>
    <t>Ponente</t>
  </si>
  <si>
    <t>.0988475381</t>
  </si>
  <si>
    <t>0106509409 - MARIA RIVEROS</t>
  </si>
  <si>
    <t>BP. 145632059 - 08-09-2025</t>
  </si>
  <si>
    <t>.0992987113</t>
  </si>
  <si>
    <t>1762851283 - MINAH KANG</t>
  </si>
  <si>
    <t>BP. 173829710-08-09-2025</t>
  </si>
  <si>
    <t>.0996677066</t>
  </si>
  <si>
    <t>0941327348 - NANCY VICUÑA</t>
  </si>
  <si>
    <t>BP. 12288916 - 11-09-2025</t>
  </si>
  <si>
    <t>.0960586677</t>
  </si>
  <si>
    <t>0955420799 - Angie Nevado</t>
  </si>
  <si>
    <t>BP. 8276 - 08-09-2025</t>
  </si>
  <si>
    <t>.0991187981</t>
  </si>
  <si>
    <t>1803326295 - LILIANA CACERES</t>
  </si>
  <si>
    <t>.0982955696</t>
  </si>
  <si>
    <t>0706506623 - CARLA YANZA</t>
  </si>
  <si>
    <t>1105654683 - KADENS JERVES</t>
  </si>
  <si>
    <t>BP. 16303641 - 09-09-2025</t>
  </si>
  <si>
    <t>.0982598579</t>
  </si>
  <si>
    <t>1314446251 - LILIANA MARCILLO</t>
  </si>
  <si>
    <t>HEI</t>
  </si>
  <si>
    <t>BP. 123609721- 08-09-2025</t>
  </si>
  <si>
    <t>1717498164 - PATRICIA TUQUERES</t>
  </si>
  <si>
    <t>TWG</t>
  </si>
  <si>
    <t>.0985916991</t>
  </si>
  <si>
    <t>0940933666 - RITA VICUÑA</t>
  </si>
  <si>
    <t>BP. 4022218- 09-09-2025</t>
  </si>
  <si>
    <t xml:space="preserve"> .0968213314</t>
  </si>
  <si>
    <t>MERCEDES TORRES</t>
  </si>
  <si>
    <t>MAB</t>
  </si>
  <si>
    <t>BP. 12799695 - 09-09-2025</t>
  </si>
  <si>
    <t>.0987322864</t>
  </si>
  <si>
    <t>PERSONAL DE APOYO TECNICO VARONES</t>
  </si>
  <si>
    <t>Teléfono</t>
  </si>
  <si>
    <t>1727666198 - Kevin Rosado</t>
  </si>
  <si>
    <t>Apoyo</t>
  </si>
  <si>
    <t>.0985598912</t>
  </si>
  <si>
    <t>1750406538 - Erick Saldaña</t>
  </si>
  <si>
    <t>ATP</t>
  </si>
  <si>
    <t>1752048718 - Luis Ayala</t>
  </si>
  <si>
    <t>1725980039 - DILAN MOLINA</t>
  </si>
  <si>
    <t>0850075656 - CRISTHOPHER ANGULO</t>
  </si>
  <si>
    <t>1756089734 - Cristopher Gusñay</t>
  </si>
  <si>
    <t>Descuento</t>
  </si>
  <si>
    <t>1005089675 - ISAAC JUMA</t>
  </si>
  <si>
    <t>BP. 185947388-08-09-2025</t>
  </si>
  <si>
    <t>.0958815302</t>
  </si>
  <si>
    <t>1718905258 - BRYAN MOLINA</t>
  </si>
  <si>
    <t>1005089683 - ISAI JUMA</t>
  </si>
  <si>
    <t>2350041410 - MATHEU TULCÁN</t>
  </si>
  <si>
    <t>BP. 17129829 - 09-09-2025</t>
  </si>
  <si>
    <t>.0984158942</t>
  </si>
  <si>
    <t>1755459565 - Edison Loor</t>
  </si>
  <si>
    <t>1755217468 - Cristian Quito</t>
  </si>
  <si>
    <t>1150011524 - IKER TAPIA</t>
  </si>
  <si>
    <t>118760754 - JORGE MALDONADO</t>
  </si>
  <si>
    <t>1754133948 - MATEO PARRA</t>
  </si>
  <si>
    <t>0606080653 - LIVINTON MORALES</t>
  </si>
  <si>
    <t>1751161488 - ANTHONY CASTRO</t>
  </si>
  <si>
    <t>.0987543425</t>
  </si>
  <si>
    <t>1751948587 - Ellioth Freire</t>
  </si>
  <si>
    <t>.0979020978</t>
  </si>
  <si>
    <t>1722655725 - CARLSO MOYA</t>
  </si>
  <si>
    <t>.0958786822</t>
  </si>
  <si>
    <t>1723362479 - CARLOS LLAMUCA</t>
  </si>
  <si>
    <t>1751599745 - JOEL CUNALATA</t>
  </si>
  <si>
    <t>TSK</t>
  </si>
  <si>
    <t>.0989889741</t>
  </si>
  <si>
    <t>1751284371 - RONALD SANDOVAL</t>
  </si>
  <si>
    <t>1727666180 - JHOSET PÉREZ</t>
  </si>
  <si>
    <t>BP. 14726611 - 09 - 09-2025</t>
  </si>
  <si>
    <t>.0983045995</t>
  </si>
  <si>
    <t>0940147861 -  LEYTON BELTRAN</t>
  </si>
  <si>
    <t>BP. 48234968 - 09-09-2025</t>
  </si>
  <si>
    <t>.0992498934</t>
  </si>
  <si>
    <t>STALIN NICOLAS FIALLOS</t>
  </si>
  <si>
    <t>.0969702368</t>
  </si>
  <si>
    <t>PERSONAL DE APOYO TECNICO DAMAS</t>
  </si>
  <si>
    <t>transferencia</t>
  </si>
  <si>
    <t>1717054256 - SARA TUQUERES</t>
  </si>
  <si>
    <t>1756276893 - CAMILA SILVA</t>
  </si>
  <si>
    <t>1752193613 - GERMANIA ZUÑIGA</t>
  </si>
  <si>
    <t>1751462134 - Emily Copo</t>
  </si>
  <si>
    <t>1721620027 - RAQUEL ARMIJOS</t>
  </si>
  <si>
    <t>.098690268</t>
  </si>
  <si>
    <t>1726161704 - JOHANNA MOROCHO</t>
  </si>
  <si>
    <t>.0962804574</t>
  </si>
  <si>
    <t>1750295543 - BRITANI PEREZ</t>
  </si>
  <si>
    <t>1729166171 - CAMILA SANCHEZ</t>
  </si>
  <si>
    <t>008882828 - HANNE NARANJO</t>
  </si>
  <si>
    <t>BP. 4257727 - 0909-2025</t>
  </si>
  <si>
    <t>1722140041 - DAYANA FOLLECO</t>
  </si>
  <si>
    <t>1726731639 - DANIELA PARRA</t>
  </si>
  <si>
    <t>.0994771393</t>
  </si>
  <si>
    <t>1850585538 - ANA SORIA</t>
  </si>
  <si>
    <t>2650123167 - AYELEM REINO</t>
  </si>
  <si>
    <t>1804379467 - CRISTINA VARGAS</t>
  </si>
  <si>
    <t>OYENTE INDIVIDUAL VARONES</t>
  </si>
  <si>
    <t>ro.</t>
  </si>
  <si>
    <t>1804588257 - ANTHONY PULLUPAGSI</t>
  </si>
  <si>
    <t>1717275315 - JOSE PALMA</t>
  </si>
  <si>
    <t>BP. 11312845 - 11-09-2025</t>
  </si>
  <si>
    <t>.0981533073</t>
  </si>
  <si>
    <t>CRUSO DE ARBITRAJE SEPTIEMBRE 2025</t>
  </si>
  <si>
    <t>Etiquetas de fila</t>
  </si>
  <si>
    <t>Total general</t>
  </si>
  <si>
    <t>Suma de Valor</t>
  </si>
  <si>
    <t>https://www.ecuatorianatkd.com/tkd_rep_clubes_eventos.php?eve=258</t>
  </si>
  <si>
    <t>https://www.ecuatorianatkd.com/tkd_rep_clubes_eventos.php?eve=267</t>
  </si>
  <si>
    <t>https://www.ecuatorianatkd.com/tkd_rep_clubes_eventos.php?eve=266</t>
  </si>
  <si>
    <t>Septiembre 2025</t>
  </si>
  <si>
    <t>Octubre 2025</t>
  </si>
  <si>
    <t>Diciembre 2025</t>
  </si>
  <si>
    <t>Arrendamiento de la casa</t>
  </si>
  <si>
    <t>Garantía del arriendo de la casa</t>
  </si>
  <si>
    <t>PUBLICIDAD ANDRE</t>
  </si>
  <si>
    <t>COMIDA TINGO</t>
  </si>
  <si>
    <t>SEPARAR CASA FETKD</t>
  </si>
  <si>
    <t>PAPEL WONG-PAPELERA ETC WILSON</t>
  </si>
  <si>
    <t>COMPRA BANCOS SUSANA</t>
  </si>
  <si>
    <t>ADELANTO CAMION MUDANZA LOJA</t>
  </si>
  <si>
    <t>PAGO SALDO MUDANZA LOJA</t>
  </si>
  <si>
    <t>PAGOS REALIZADOS EN EFECTIVO SUSA</t>
  </si>
  <si>
    <t>PAGO PODIUM</t>
  </si>
  <si>
    <t>PARA CREDENCIALES VARISOS FERNAND</t>
  </si>
  <si>
    <t>WILSON TRANSPORTE IMPRESOSRA OTROS</t>
  </si>
  <si>
    <t>PAGO SAMUEL SEMANA</t>
  </si>
  <si>
    <t>AHDESIVO PARA PODIUM ANDRE</t>
  </si>
  <si>
    <t>PLACAS PARA SUBLIMAR ANDRE</t>
  </si>
  <si>
    <t>PAGO MAESTRO CONGO 4 DIAS</t>
  </si>
  <si>
    <t xml:space="preserve">VARIOS SUSI </t>
  </si>
  <si>
    <t>COMIDA JUEVES RECESO ARBITRAJE</t>
  </si>
  <si>
    <t>ADELANTO HOTEL ARBITROS</t>
  </si>
  <si>
    <t>PAGO FERRETERIA SAMUEL</t>
  </si>
  <si>
    <t>COMIDA DESPUES REUNION CAMPERO</t>
  </si>
  <si>
    <t>PAGO PRESTAMO POSECION DIRECTOR.</t>
  </si>
  <si>
    <t>SANDUCHES-COLA- ASAMBLEA</t>
  </si>
  <si>
    <t>GIGANTOGRAFIAS</t>
  </si>
  <si>
    <t>PAGO SEMANA DON CONGO 5 DIAS</t>
  </si>
  <si>
    <t>ERRETERIA SAMUEL</t>
  </si>
  <si>
    <t>TRANSPORTE ESCOMBROS</t>
  </si>
  <si>
    <t>SALDO HOTEL ARBITROS</t>
  </si>
  <si>
    <t>MATERIAL OFICINA</t>
  </si>
  <si>
    <t>ALIMENTACION EVENTO FERNANDO</t>
  </si>
  <si>
    <t>DEVOLUCION ASO. AZUAY</t>
  </si>
  <si>
    <t>CAMAS-COBIJAS-ETC. JORGE</t>
  </si>
  <si>
    <t>6 TROFEOS PREMIACION</t>
  </si>
  <si>
    <t>CRUZ ROJA</t>
  </si>
  <si>
    <t>PAGO PESAJE 3 DIAS</t>
  </si>
  <si>
    <t>PAGO PARA ARBITROS</t>
  </si>
  <si>
    <t>PAGO ARBITROS</t>
  </si>
  <si>
    <t>PAGO GUARDIAS</t>
  </si>
  <si>
    <t>AMPLIFICACION</t>
  </si>
  <si>
    <t>ARMADO-DESARMADO CANCHAS</t>
  </si>
  <si>
    <t>PAGO TRANSPORTAR CANCHAS</t>
  </si>
  <si>
    <t>SEMANA SAMUEL</t>
  </si>
  <si>
    <t>APOYO PABLO</t>
  </si>
  <si>
    <t>APOYO JORGE</t>
  </si>
  <si>
    <t>FLAVIO Y APOYO HIJO</t>
  </si>
  <si>
    <t>ALIMENTACION TERMINADO EL EVENTO</t>
  </si>
  <si>
    <t>APOYO WILSON</t>
  </si>
  <si>
    <t>FERRETERIA SAMUEL</t>
  </si>
  <si>
    <t>SALDO CAMION CANCHAS</t>
  </si>
  <si>
    <t>APOYO SAMI</t>
  </si>
  <si>
    <t>LIMPIEZA DONA RUTH</t>
  </si>
  <si>
    <t>PAGO SISTEMA CONTABLE FETKD</t>
  </si>
  <si>
    <t>PAGO CURSO MIRIAN</t>
  </si>
  <si>
    <t>PAGO CURSO PATRICIA</t>
  </si>
  <si>
    <t>SEVOLUCION INSCRIP SARA GUALCO</t>
  </si>
  <si>
    <t>PAGO CURSO ARBITRAJE LILIANA</t>
  </si>
  <si>
    <t>APOYO ANDRE</t>
  </si>
  <si>
    <t>PAGO SUSI TODO</t>
  </si>
  <si>
    <t>FALTA UN ARBITRO- COMBUST. MATEO- DEVOLUC</t>
  </si>
  <si>
    <t>COPIAS LLAVES</t>
  </si>
  <si>
    <t>SALDO PROFE MOREIRA</t>
  </si>
  <si>
    <t>COMPRAS VARIAS FERRETERIA SAMUEL</t>
  </si>
  <si>
    <t>ADELANTO CORTINAS</t>
  </si>
  <si>
    <t>REVISAR IMPRESORA GRANDE</t>
  </si>
  <si>
    <t>BOTAR ESCOMBROS SAMUEL TODO</t>
  </si>
  <si>
    <t>DEVOLUCION DEPORTISTA ORELLANA</t>
  </si>
  <si>
    <t>DEVOLUCION CLUB SABANDO</t>
  </si>
  <si>
    <t>GOMITAS EVENTO</t>
  </si>
  <si>
    <t>MATERIAL DE LIMPIEZA CASA FETKD</t>
  </si>
  <si>
    <t>COMPRA FLORES DONA CARMEN</t>
  </si>
  <si>
    <t>PAGO AMBULANCIA</t>
  </si>
  <si>
    <t>PAGO TROFEOS</t>
  </si>
  <si>
    <t>PAGO COMIDA 3 DIAS</t>
  </si>
  <si>
    <t>PAGO CESAR PAGINA</t>
  </si>
  <si>
    <t>FEDERACIONES-CLUBES DEVOLUCIONES</t>
  </si>
  <si>
    <t>GUARDIAS VIERNES-SABADO</t>
  </si>
  <si>
    <t>WILSON TAXI VIERNES - SABADO</t>
  </si>
  <si>
    <t>3 ARBITROS MERIENDAS</t>
  </si>
  <si>
    <t>COMIDAS FALTANTES</t>
  </si>
  <si>
    <t>TRANSP SABADO -TROFEOS DOMINGO</t>
  </si>
  <si>
    <t>CORDON CREDENCIAL</t>
  </si>
  <si>
    <t>PAGOS APOYO Y ARBITROS SABADO</t>
  </si>
  <si>
    <t>PAGO ARBITROS EFECTIVO</t>
  </si>
  <si>
    <t>PERSONAL APOYO, VARIOS</t>
  </si>
  <si>
    <t>DANES NACIONALES Y WT</t>
  </si>
  <si>
    <t>Pagado a la Federación anterior</t>
  </si>
  <si>
    <t xml:space="preserve">ADELANTO MEDALLAS </t>
  </si>
  <si>
    <t>COMPRAS VARIAS CAFETERAS ETC</t>
  </si>
  <si>
    <t>COMPRA VARIAS</t>
  </si>
  <si>
    <t>EVENTO 350 MAS 150 DIO JOEL</t>
  </si>
  <si>
    <t>COMPRA VAJILLA, LITERAS</t>
  </si>
  <si>
    <t>GASTOS VARIOS COMP. ESCRITORIO</t>
  </si>
  <si>
    <t>COMPRA VARIOS REFRI-COSINA-LAVADORA-MICRO-VAJILLA ETC.</t>
  </si>
  <si>
    <t>COMPUTADOR ESCRITORIO</t>
  </si>
  <si>
    <t>CAFETERAS ETC</t>
  </si>
  <si>
    <t>COLCHONES ETC</t>
  </si>
  <si>
    <t>LAPTUS - IMPRESORA - LICUADORA</t>
  </si>
  <si>
    <t>COMPRAS</t>
  </si>
  <si>
    <t>COMPRAS VARIAS</t>
  </si>
  <si>
    <t>ADELANTO CASA</t>
  </si>
  <si>
    <t>COMPRAS JOEL EVENTO 150, 130 PLACAS MEJ</t>
  </si>
  <si>
    <t>SALDO DE MEDALLAS</t>
  </si>
  <si>
    <t>ARBITRO FALTA GRUPO</t>
  </si>
  <si>
    <t>GASTOS VARIOS</t>
  </si>
  <si>
    <t>COMPUTADORA- IMPRESORA ETC</t>
  </si>
  <si>
    <t>Agosto -Diciembre 2025</t>
  </si>
  <si>
    <t>Karen Tipan</t>
  </si>
  <si>
    <t>Rut Guano</t>
  </si>
  <si>
    <t>Arnulfo Congo</t>
  </si>
  <si>
    <t>PAGO SAMUEL ARDILA POR TRABAJO</t>
  </si>
  <si>
    <t>Samuel Ardila, construcción dos cuartos y baños</t>
  </si>
  <si>
    <t>Septiembre - Diciembre 2025</t>
  </si>
  <si>
    <t>DESCUENTO SRI</t>
  </si>
  <si>
    <t>ARBITROS</t>
  </si>
  <si>
    <t>VIDEO REPLAY</t>
  </si>
  <si>
    <t>TARJETAS DE CREDITO PRESTAMO VIAJES</t>
  </si>
  <si>
    <t>HOTEL</t>
  </si>
  <si>
    <t>HIDRATACION</t>
  </si>
  <si>
    <t>TRANSPORTE CANCHAS</t>
  </si>
  <si>
    <t>ADMINISTRATIVO</t>
  </si>
  <si>
    <t>VARIOS</t>
  </si>
  <si>
    <t>CONGRESILLO ALIMENTACION</t>
  </si>
  <si>
    <t>CENA PREMIACION</t>
  </si>
  <si>
    <t>PREMIACION</t>
  </si>
  <si>
    <t>TROFEOS EVENTO</t>
  </si>
  <si>
    <t>GASTOS CHALLENGER II CEVALLOS</t>
  </si>
  <si>
    <t xml:space="preserve">EVENTO KENYA </t>
  </si>
  <si>
    <t>JOSE OYOZO</t>
  </si>
  <si>
    <t>CENA NAVIDEÑA CASA FETKD</t>
  </si>
  <si>
    <t>ANDREA ARMIJOS PLACAS</t>
  </si>
  <si>
    <t>Federación Deportiva Provincial Santo Domingo de los Tsáchilas</t>
  </si>
  <si>
    <t>devolución changller</t>
  </si>
  <si>
    <t>pago exposigtor dan duvan kanga</t>
  </si>
  <si>
    <t>Presentado por la Comisión Económica de</t>
  </si>
  <si>
    <t>La Federación Ecuatoriana de Taekwondo</t>
  </si>
  <si>
    <t>CLUB DEBAK</t>
  </si>
  <si>
    <t>CLUB JET</t>
  </si>
  <si>
    <t>Total Danes y WT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</si>
</sst>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 * #,##0.00_ ;_ * \-#,##0.00_ ;_ * &quot;-&quot;??_ ;_ @_ 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_ * #,##0_ ;_ * \-#,##0_ ;_ * &quot;-&quot;??_ ;_ @_ "/>
    <numFmt numFmtId="168" formatCode="0000000"/>
    <numFmt numFmtId="169" formatCode="0000000000"/>
    <numFmt numFmtId="170" formatCode="_-&quot;$&quot;* #,##0_-;\-&quot;$&quot;* #,##0_-;_-&quot;$&quot;* &quot;-&quot;??_-;_-@_-"/>
    <numFmt numFmtId="171" formatCode="000000"/>
    <numFmt numFmtId="172" formatCode="000000000000"/>
    <numFmt numFmtId="173" formatCode="_ &quot;$&quot;* #,##0.00_ ;_ &quot;$&quot;* \-#,##0.00_ ;_ &quot;$&quot;* &quot;-&quot;??_ ;_ @_ "/>
    <numFmt numFmtId="174" formatCode="00000000000"/>
    <numFmt numFmtId="175" formatCode="000000000"/>
  </numFmts>
  <fonts count="71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rgb="FF0000CC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u/>
      <sz val="10"/>
      <color rgb="FFC00000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indexed="8"/>
      <name val="Arial"/>
      <family val="2"/>
    </font>
    <font>
      <sz val="10"/>
      <name val="Times New Roman"/>
      <family val="1"/>
    </font>
    <font>
      <b/>
      <sz val="22"/>
      <color theme="4" tint="-0.499984740745262"/>
      <name val="Calibri"/>
      <family val="2"/>
      <scheme val="minor"/>
    </font>
    <font>
      <sz val="10"/>
      <color rgb="FF0F1115"/>
      <name val="Segoe UI"/>
      <family val="2"/>
    </font>
    <font>
      <sz val="9"/>
      <color indexed="8"/>
      <name val="Segoe UI"/>
      <family val="2"/>
    </font>
    <font>
      <sz val="9"/>
      <color theme="0"/>
      <name val="Segoe UI"/>
      <family val="2"/>
    </font>
    <font>
      <b/>
      <sz val="20"/>
      <color theme="4" tint="-0.499984740745262"/>
      <name val="Calibri"/>
      <family val="2"/>
      <scheme val="minor"/>
    </font>
    <font>
      <b/>
      <sz val="10"/>
      <color theme="1"/>
      <name val="Consolas"/>
      <family val="3"/>
    </font>
    <font>
      <sz val="10"/>
      <name val="Consolas"/>
      <family val="3"/>
    </font>
    <font>
      <sz val="10"/>
      <color theme="1"/>
      <name val="Consolas"/>
      <family val="3"/>
    </font>
    <font>
      <sz val="10"/>
      <color rgb="FF000000"/>
      <name val="Consolas"/>
      <family val="3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theme="4" tint="-0.499984740745262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rgb="FF9098AC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FF0000"/>
      <name val="Arial"/>
      <family val="2"/>
    </font>
    <font>
      <b/>
      <sz val="11"/>
      <color theme="4" tint="-0.499984740745262"/>
      <name val="Calibri"/>
      <family val="2"/>
      <scheme val="minor"/>
    </font>
    <font>
      <b/>
      <sz val="10"/>
      <color theme="0"/>
      <name val="Arial"/>
      <family val="2"/>
    </font>
    <font>
      <b/>
      <sz val="26"/>
      <name val="Arial"/>
      <family val="2"/>
    </font>
    <font>
      <b/>
      <sz val="26"/>
      <color rgb="FF0000CC"/>
      <name val="Arial"/>
      <family val="2"/>
    </font>
    <font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onsolas"/>
      <family val="3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u/>
      <sz val="10"/>
      <color theme="10"/>
      <name val="Arial"/>
      <family val="2"/>
    </font>
    <font>
      <sz val="11"/>
      <color theme="0"/>
      <name val="Arial"/>
      <family val="2"/>
    </font>
    <font>
      <b/>
      <sz val="11"/>
      <color indexed="8"/>
      <name val="Arial"/>
      <family val="2"/>
    </font>
    <font>
      <b/>
      <sz val="11"/>
      <name val="Calibri"/>
      <family val="2"/>
    </font>
    <font>
      <b/>
      <sz val="14"/>
      <color theme="4" tint="-0.499984740745262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indexed="8"/>
      <name val="Arial"/>
      <family val="2"/>
    </font>
    <font>
      <b/>
      <sz val="11"/>
      <color theme="0"/>
      <name val="Arial"/>
      <family val="2"/>
    </font>
    <font>
      <sz val="11"/>
      <color indexed="8"/>
      <name val="Arial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8F9FA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E7E6E6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D6DCE4"/>
      </patternFill>
    </fill>
    <fill>
      <patternFill patternType="solid">
        <fgColor theme="8" tint="0.79998168889431442"/>
        <bgColor rgb="FFE2EFD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6">
    <xf numFmtId="0" fontId="0" fillId="0" borderId="0">
      <alignment vertical="top"/>
    </xf>
    <xf numFmtId="164" fontId="11" fillId="0" borderId="0" applyFont="0" applyFill="0" applyBorder="0" applyAlignment="0" applyProtection="0"/>
    <xf numFmtId="0" fontId="16" fillId="0" borderId="0"/>
    <xf numFmtId="164" fontId="18" fillId="0" borderId="0" applyFont="0" applyFill="0" applyBorder="0" applyAlignment="0" applyProtection="0"/>
    <xf numFmtId="0" fontId="18" fillId="0" borderId="0"/>
    <xf numFmtId="165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9" fontId="18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0" borderId="0"/>
    <xf numFmtId="0" fontId="9" fillId="0" borderId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18" fillId="0" borderId="0"/>
    <xf numFmtId="0" fontId="12" fillId="0" borderId="0">
      <alignment vertical="top"/>
    </xf>
    <xf numFmtId="0" fontId="18" fillId="0" borderId="0"/>
    <xf numFmtId="0" fontId="12" fillId="0" borderId="0">
      <alignment vertical="top"/>
    </xf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6" fillId="0" borderId="0"/>
    <xf numFmtId="44" fontId="12" fillId="0" borderId="0" applyFont="0" applyFill="0" applyBorder="0" applyAlignment="0" applyProtection="0"/>
    <xf numFmtId="0" fontId="5" fillId="0" borderId="0"/>
    <xf numFmtId="0" fontId="4" fillId="0" borderId="0"/>
    <xf numFmtId="0" fontId="34" fillId="0" borderId="0"/>
    <xf numFmtId="173" fontId="4" fillId="0" borderId="0" applyFont="0" applyFill="0" applyBorder="0" applyAlignment="0" applyProtection="0"/>
    <xf numFmtId="0" fontId="3" fillId="0" borderId="0"/>
    <xf numFmtId="0" fontId="56" fillId="0" borderId="0" applyNumberFormat="0" applyFill="0" applyBorder="0" applyAlignment="0" applyProtection="0">
      <alignment vertical="top"/>
    </xf>
    <xf numFmtId="0" fontId="2" fillId="0" borderId="0"/>
  </cellStyleXfs>
  <cellXfs count="725">
    <xf numFmtId="0" fontId="0" fillId="0" borderId="0" xfId="0">
      <alignment vertical="top"/>
    </xf>
    <xf numFmtId="165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center" vertical="center"/>
    </xf>
    <xf numFmtId="167" fontId="0" fillId="0" borderId="0" xfId="1" applyNumberFormat="1" applyFont="1" applyAlignment="1">
      <alignment vertical="top"/>
    </xf>
    <xf numFmtId="0" fontId="20" fillId="0" borderId="0" xfId="0" applyFont="1">
      <alignment vertical="top"/>
    </xf>
    <xf numFmtId="0" fontId="0" fillId="0" borderId="0" xfId="0" applyFont="1">
      <alignment vertical="top"/>
    </xf>
    <xf numFmtId="0" fontId="23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24" fillId="0" borderId="1" xfId="0" applyFont="1" applyBorder="1" applyAlignment="1">
      <alignment horizontal="left" vertical="center" wrapText="1"/>
    </xf>
    <xf numFmtId="167" fontId="24" fillId="0" borderId="1" xfId="1" applyNumberFormat="1" applyFont="1" applyBorder="1" applyAlignment="1">
      <alignment horizontal="left" vertical="center" wrapText="1" indent="1"/>
    </xf>
    <xf numFmtId="44" fontId="0" fillId="0" borderId="0" xfId="28" applyFont="1" applyAlignment="1">
      <alignment vertical="top"/>
    </xf>
    <xf numFmtId="170" fontId="0" fillId="0" borderId="0" xfId="28" applyNumberFormat="1" applyFont="1" applyAlignment="1">
      <alignment vertical="top"/>
    </xf>
    <xf numFmtId="0" fontId="29" fillId="9" borderId="1" xfId="29" applyFont="1" applyFill="1" applyBorder="1" applyAlignment="1">
      <alignment horizontal="left" vertical="center" wrapText="1"/>
    </xf>
    <xf numFmtId="0" fontId="29" fillId="9" borderId="1" xfId="29" applyFont="1" applyFill="1" applyBorder="1" applyAlignment="1">
      <alignment vertical="center" wrapText="1"/>
    </xf>
    <xf numFmtId="0" fontId="29" fillId="11" borderId="1" xfId="29" applyFont="1" applyFill="1" applyBorder="1" applyAlignment="1">
      <alignment horizontal="center" vertical="center" wrapText="1"/>
    </xf>
    <xf numFmtId="0" fontId="29" fillId="0" borderId="1" xfId="29" applyFont="1" applyBorder="1" applyAlignment="1">
      <alignment wrapText="1"/>
    </xf>
    <xf numFmtId="168" fontId="29" fillId="4" borderId="1" xfId="29" applyNumberFormat="1" applyFont="1" applyFill="1" applyBorder="1" applyAlignment="1">
      <alignment horizontal="left" wrapText="1"/>
    </xf>
    <xf numFmtId="0" fontId="29" fillId="4" borderId="1" xfId="29" applyFont="1" applyFill="1" applyBorder="1" applyAlignment="1">
      <alignment wrapText="1"/>
    </xf>
    <xf numFmtId="168" fontId="29" fillId="4" borderId="1" xfId="29" applyNumberFormat="1" applyFont="1" applyFill="1" applyBorder="1" applyAlignment="1">
      <alignment horizontal="left" vertical="center" wrapText="1"/>
    </xf>
    <xf numFmtId="0" fontId="29" fillId="0" borderId="1" xfId="29" applyFont="1" applyBorder="1" applyAlignment="1">
      <alignment horizontal="left" vertical="center" wrapText="1"/>
    </xf>
    <xf numFmtId="0" fontId="29" fillId="0" borderId="1" xfId="29" applyFont="1" applyBorder="1" applyAlignment="1">
      <alignment horizontal="center" wrapText="1"/>
    </xf>
    <xf numFmtId="14" fontId="29" fillId="0" borderId="1" xfId="29" applyNumberFormat="1" applyFont="1" applyBorder="1" applyAlignment="1">
      <alignment horizontal="center" vertical="center" wrapText="1"/>
    </xf>
    <xf numFmtId="14" fontId="29" fillId="0" borderId="1" xfId="29" applyNumberFormat="1" applyFont="1" applyBorder="1" applyAlignment="1">
      <alignment horizontal="center" wrapText="1"/>
    </xf>
    <xf numFmtId="0" fontId="27" fillId="4" borderId="1" xfId="29" applyFont="1" applyFill="1" applyBorder="1" applyAlignment="1">
      <alignment horizontal="center" wrapText="1"/>
    </xf>
    <xf numFmtId="168" fontId="29" fillId="0" borderId="1" xfId="29" applyNumberFormat="1" applyFont="1" applyBorder="1" applyAlignment="1">
      <alignment horizontal="left" wrapText="1"/>
    </xf>
    <xf numFmtId="14" fontId="29" fillId="4" borderId="1" xfId="29" applyNumberFormat="1" applyFont="1" applyFill="1" applyBorder="1" applyAlignment="1">
      <alignment horizontal="center" wrapText="1"/>
    </xf>
    <xf numFmtId="0" fontId="29" fillId="4" borderId="1" xfId="29" applyFont="1" applyFill="1" applyBorder="1" applyAlignment="1">
      <alignment horizontal="center" wrapText="1"/>
    </xf>
    <xf numFmtId="0" fontId="29" fillId="9" borderId="1" xfId="29" applyFont="1" applyFill="1" applyBorder="1" applyAlignment="1">
      <alignment horizontal="center" vertical="center" wrapText="1"/>
    </xf>
    <xf numFmtId="1" fontId="29" fillId="9" borderId="1" xfId="29" applyNumberFormat="1" applyFont="1" applyFill="1" applyBorder="1" applyAlignment="1">
      <alignment horizontal="center" vertical="center" wrapText="1"/>
    </xf>
    <xf numFmtId="14" fontId="29" fillId="4" borderId="1" xfId="29" applyNumberFormat="1" applyFont="1" applyFill="1" applyBorder="1" applyAlignment="1">
      <alignment horizontal="center" vertical="center" wrapText="1"/>
    </xf>
    <xf numFmtId="0" fontId="29" fillId="4" borderId="1" xfId="29" applyFont="1" applyFill="1" applyBorder="1" applyAlignment="1">
      <alignment horizontal="center" vertical="center" wrapText="1"/>
    </xf>
    <xf numFmtId="0" fontId="29" fillId="9" borderId="1" xfId="29" quotePrefix="1" applyFont="1" applyFill="1" applyBorder="1" applyAlignment="1">
      <alignment horizontal="center" vertical="center" wrapText="1"/>
    </xf>
    <xf numFmtId="0" fontId="30" fillId="0" borderId="1" xfId="29" applyFont="1" applyBorder="1" applyAlignment="1">
      <alignment wrapText="1"/>
    </xf>
    <xf numFmtId="0" fontId="30" fillId="0" borderId="1" xfId="29" applyFont="1" applyBorder="1" applyAlignment="1">
      <alignment vertical="center" wrapText="1"/>
    </xf>
    <xf numFmtId="0" fontId="29" fillId="4" borderId="1" xfId="29" applyFont="1" applyFill="1" applyBorder="1" applyAlignment="1">
      <alignment vertical="center" wrapText="1"/>
    </xf>
    <xf numFmtId="0" fontId="29" fillId="10" borderId="1" xfId="29" applyFont="1" applyFill="1" applyBorder="1" applyAlignment="1">
      <alignment horizontal="center" vertical="center" wrapText="1"/>
    </xf>
    <xf numFmtId="0" fontId="29" fillId="11" borderId="1" xfId="29" applyFont="1" applyFill="1" applyBorder="1" applyAlignment="1">
      <alignment vertical="center" wrapText="1"/>
    </xf>
    <xf numFmtId="0" fontId="29" fillId="10" borderId="1" xfId="29" applyFont="1" applyFill="1" applyBorder="1" applyAlignment="1">
      <alignment vertical="center" wrapText="1"/>
    </xf>
    <xf numFmtId="0" fontId="29" fillId="12" borderId="1" xfId="29" applyFont="1" applyFill="1" applyBorder="1" applyAlignment="1">
      <alignment wrapText="1"/>
    </xf>
    <xf numFmtId="0" fontId="28" fillId="9" borderId="1" xfId="29" applyFont="1" applyFill="1" applyBorder="1" applyAlignment="1">
      <alignment vertical="center" wrapText="1"/>
    </xf>
    <xf numFmtId="0" fontId="28" fillId="9" borderId="1" xfId="29" applyFont="1" applyFill="1" applyBorder="1" applyAlignment="1">
      <alignment horizontal="center" vertical="center" wrapText="1"/>
    </xf>
    <xf numFmtId="0" fontId="29" fillId="7" borderId="1" xfId="29" applyFont="1" applyFill="1" applyBorder="1" applyAlignment="1">
      <alignment horizontal="center" wrapText="1"/>
    </xf>
    <xf numFmtId="0" fontId="29" fillId="0" borderId="1" xfId="29" applyFont="1" applyBorder="1" applyAlignment="1">
      <alignment vertical="center" wrapText="1"/>
    </xf>
    <xf numFmtId="0" fontId="29" fillId="0" borderId="1" xfId="29" applyFont="1" applyBorder="1" applyAlignment="1">
      <alignment horizontal="center" vertical="center" wrapText="1"/>
    </xf>
    <xf numFmtId="0" fontId="29" fillId="0" borderId="1" xfId="29" applyFont="1" applyFill="1" applyBorder="1" applyAlignment="1">
      <alignment wrapText="1"/>
    </xf>
    <xf numFmtId="0" fontId="29" fillId="7" borderId="1" xfId="29" applyFont="1" applyFill="1" applyBorder="1" applyAlignment="1">
      <alignment horizontal="center" vertical="center" wrapText="1"/>
    </xf>
    <xf numFmtId="14" fontId="29" fillId="0" borderId="1" xfId="29" applyNumberFormat="1" applyFont="1" applyBorder="1" applyAlignment="1">
      <alignment horizontal="left" vertical="center" wrapText="1"/>
    </xf>
    <xf numFmtId="0" fontId="27" fillId="13" borderId="1" xfId="29" applyFont="1" applyFill="1" applyBorder="1" applyAlignment="1">
      <alignment horizontal="center" wrapText="1"/>
    </xf>
    <xf numFmtId="0" fontId="29" fillId="13" borderId="1" xfId="29" applyFont="1" applyFill="1" applyBorder="1" applyAlignment="1">
      <alignment horizontal="center" wrapText="1"/>
    </xf>
    <xf numFmtId="0" fontId="5" fillId="0" borderId="0" xfId="29" applyAlignment="1">
      <alignment wrapText="1"/>
    </xf>
    <xf numFmtId="0" fontId="29" fillId="0" borderId="0" xfId="29" applyFont="1" applyAlignment="1">
      <alignment horizontal="right" wrapText="1"/>
    </xf>
    <xf numFmtId="0" fontId="29" fillId="0" borderId="0" xfId="29" applyFont="1" applyAlignment="1"/>
    <xf numFmtId="0" fontId="29" fillId="0" borderId="19" xfId="29" applyFont="1" applyFill="1" applyBorder="1" applyAlignment="1">
      <alignment wrapText="1"/>
    </xf>
    <xf numFmtId="0" fontId="29" fillId="0" borderId="1" xfId="29" applyFont="1" applyBorder="1" applyAlignment="1">
      <alignment wrapText="1"/>
    </xf>
    <xf numFmtId="0" fontId="29" fillId="0" borderId="1" xfId="29" applyFont="1" applyBorder="1" applyAlignment="1">
      <alignment horizontal="left" vertical="center" wrapText="1"/>
    </xf>
    <xf numFmtId="0" fontId="29" fillId="0" borderId="0" xfId="29" applyFont="1" applyAlignment="1">
      <alignment wrapText="1"/>
    </xf>
    <xf numFmtId="0" fontId="29" fillId="0" borderId="1" xfId="29" applyFont="1" applyBorder="1" applyAlignment="1">
      <alignment horizontal="center" wrapText="1"/>
    </xf>
    <xf numFmtId="0" fontId="29" fillId="0" borderId="1" xfId="29" applyFont="1" applyBorder="1" applyAlignment="1">
      <alignment horizontal="left" wrapText="1"/>
    </xf>
    <xf numFmtId="14" fontId="29" fillId="0" borderId="1" xfId="29" applyNumberFormat="1" applyFont="1" applyBorder="1" applyAlignment="1">
      <alignment horizontal="center" vertical="center" wrapText="1"/>
    </xf>
    <xf numFmtId="0" fontId="29" fillId="0" borderId="1" xfId="29" applyFont="1" applyBorder="1" applyAlignment="1">
      <alignment horizontal="left" wrapText="1"/>
    </xf>
    <xf numFmtId="14" fontId="29" fillId="0" borderId="1" xfId="29" applyNumberFormat="1" applyFont="1" applyBorder="1" applyAlignment="1">
      <alignment horizontal="left" wrapText="1"/>
    </xf>
    <xf numFmtId="0" fontId="29" fillId="7" borderId="1" xfId="29" applyFont="1" applyFill="1" applyBorder="1" applyAlignment="1">
      <alignment horizontal="left" wrapText="1"/>
    </xf>
    <xf numFmtId="0" fontId="29" fillId="4" borderId="11" xfId="29" applyFont="1" applyFill="1" applyBorder="1" applyAlignment="1">
      <alignment horizontal="left" wrapText="1"/>
    </xf>
    <xf numFmtId="0" fontId="29" fillId="4" borderId="1" xfId="29" applyFont="1" applyFill="1" applyBorder="1" applyAlignment="1">
      <alignment horizontal="left" wrapText="1"/>
    </xf>
    <xf numFmtId="0" fontId="29" fillId="0" borderId="19" xfId="29" applyFont="1" applyFill="1" applyBorder="1" applyAlignment="1">
      <alignment horizontal="left" wrapText="1"/>
    </xf>
    <xf numFmtId="0" fontId="29" fillId="0" borderId="15" xfId="29" applyFont="1" applyBorder="1" applyAlignment="1">
      <alignment horizontal="left" wrapText="1"/>
    </xf>
    <xf numFmtId="0" fontId="27" fillId="13" borderId="1" xfId="29" applyFont="1" applyFill="1" applyBorder="1" applyAlignment="1">
      <alignment horizontal="left" wrapText="1"/>
    </xf>
    <xf numFmtId="0" fontId="29" fillId="13" borderId="1" xfId="29" applyFont="1" applyFill="1" applyBorder="1" applyAlignment="1">
      <alignment horizontal="left" wrapText="1"/>
    </xf>
    <xf numFmtId="0" fontId="29" fillId="0" borderId="0" xfId="29" applyFont="1" applyAlignment="1">
      <alignment horizontal="left"/>
    </xf>
    <xf numFmtId="0" fontId="29" fillId="9" borderId="1" xfId="29" applyFont="1" applyFill="1" applyBorder="1" applyAlignment="1">
      <alignment horizontal="left" vertical="center" wrapText="1"/>
    </xf>
    <xf numFmtId="0" fontId="29" fillId="9" borderId="1" xfId="29" applyFont="1" applyFill="1" applyBorder="1" applyAlignment="1">
      <alignment vertical="center" wrapText="1"/>
    </xf>
    <xf numFmtId="0" fontId="29" fillId="0" borderId="1" xfId="29" applyFont="1" applyBorder="1" applyAlignment="1">
      <alignment wrapText="1"/>
    </xf>
    <xf numFmtId="168" fontId="29" fillId="0" borderId="1" xfId="29" applyNumberFormat="1" applyFont="1" applyBorder="1" applyAlignment="1">
      <alignment horizontal="left"/>
    </xf>
    <xf numFmtId="168" fontId="29" fillId="4" borderId="1" xfId="29" applyNumberFormat="1" applyFont="1" applyFill="1" applyBorder="1" applyAlignment="1">
      <alignment horizontal="left"/>
    </xf>
    <xf numFmtId="0" fontId="29" fillId="4" borderId="1" xfId="29" applyFont="1" applyFill="1" applyBorder="1" applyAlignment="1">
      <alignment wrapText="1"/>
    </xf>
    <xf numFmtId="0" fontId="29" fillId="0" borderId="1" xfId="29" applyFont="1" applyBorder="1" applyAlignment="1">
      <alignment horizontal="left" vertical="center" wrapText="1"/>
    </xf>
    <xf numFmtId="0" fontId="29" fillId="0" borderId="1" xfId="29" applyFont="1" applyBorder="1" applyAlignment="1">
      <alignment horizontal="left" wrapText="1"/>
    </xf>
    <xf numFmtId="0" fontId="29" fillId="0" borderId="1" xfId="29" applyFont="1" applyBorder="1" applyAlignment="1">
      <alignment horizontal="left"/>
    </xf>
    <xf numFmtId="14" fontId="29" fillId="0" borderId="1" xfId="29" applyNumberFormat="1" applyFont="1" applyBorder="1" applyAlignment="1">
      <alignment horizontal="left"/>
    </xf>
    <xf numFmtId="0" fontId="29" fillId="7" borderId="1" xfId="29" applyFont="1" applyFill="1" applyBorder="1" applyAlignment="1">
      <alignment horizontal="left"/>
    </xf>
    <xf numFmtId="14" fontId="29" fillId="0" borderId="1" xfId="29" applyNumberFormat="1" applyFont="1" applyBorder="1" applyAlignment="1">
      <alignment horizontal="left" wrapText="1"/>
    </xf>
    <xf numFmtId="0" fontId="29" fillId="4" borderId="11" xfId="29" applyFont="1" applyFill="1" applyBorder="1" applyAlignment="1">
      <alignment horizontal="left"/>
    </xf>
    <xf numFmtId="0" fontId="29" fillId="4" borderId="1" xfId="29" applyFont="1" applyFill="1" applyBorder="1" applyAlignment="1">
      <alignment horizontal="left"/>
    </xf>
    <xf numFmtId="0" fontId="29" fillId="0" borderId="15" xfId="29" applyFont="1" applyBorder="1" applyAlignment="1">
      <alignment horizontal="left"/>
    </xf>
    <xf numFmtId="0" fontId="27" fillId="13" borderId="1" xfId="29" applyFont="1" applyFill="1" applyBorder="1" applyAlignment="1">
      <alignment horizontal="left"/>
    </xf>
    <xf numFmtId="0" fontId="29" fillId="13" borderId="1" xfId="29" applyFont="1" applyFill="1" applyBorder="1" applyAlignment="1">
      <alignment horizontal="left"/>
    </xf>
    <xf numFmtId="171" fontId="29" fillId="0" borderId="1" xfId="29" applyNumberFormat="1" applyFont="1" applyBorder="1" applyAlignment="1">
      <alignment horizontal="left"/>
    </xf>
    <xf numFmtId="169" fontId="29" fillId="0" borderId="1" xfId="29" applyNumberFormat="1" applyFont="1" applyBorder="1" applyAlignment="1">
      <alignment horizontal="left"/>
    </xf>
    <xf numFmtId="172" fontId="29" fillId="0" borderId="15" xfId="29" applyNumberFormat="1" applyFont="1" applyBorder="1" applyAlignment="1">
      <alignment horizontal="left"/>
    </xf>
    <xf numFmtId="1" fontId="29" fillId="0" borderId="15" xfId="29" applyNumberFormat="1" applyFont="1" applyBorder="1" applyAlignment="1">
      <alignment horizontal="left"/>
    </xf>
    <xf numFmtId="169" fontId="29" fillId="0" borderId="15" xfId="29" applyNumberFormat="1" applyFont="1" applyBorder="1" applyAlignment="1">
      <alignment horizontal="left"/>
    </xf>
    <xf numFmtId="171" fontId="29" fillId="0" borderId="15" xfId="29" applyNumberFormat="1" applyFont="1" applyBorder="1" applyAlignment="1">
      <alignment horizontal="left"/>
    </xf>
    <xf numFmtId="0" fontId="0" fillId="0" borderId="1" xfId="0" applyBorder="1">
      <alignment vertical="top"/>
    </xf>
    <xf numFmtId="14" fontId="0" fillId="0" borderId="1" xfId="0" applyNumberFormat="1" applyBorder="1">
      <alignment vertical="top"/>
    </xf>
    <xf numFmtId="164" fontId="0" fillId="0" borderId="1" xfId="1" applyNumberFormat="1" applyFont="1" applyBorder="1" applyAlignment="1">
      <alignment vertical="top"/>
    </xf>
    <xf numFmtId="0" fontId="0" fillId="0" borderId="1" xfId="0" applyFont="1" applyBorder="1">
      <alignment vertical="top"/>
    </xf>
    <xf numFmtId="164" fontId="20" fillId="0" borderId="0" xfId="1" applyFont="1" applyAlignment="1">
      <alignment vertical="top"/>
    </xf>
    <xf numFmtId="0" fontId="4" fillId="0" borderId="0" xfId="30" applyAlignment="1">
      <alignment horizontal="center"/>
    </xf>
    <xf numFmtId="168" fontId="4" fillId="4" borderId="1" xfId="30" applyNumberFormat="1" applyFill="1" applyBorder="1" applyAlignment="1">
      <alignment horizontal="center"/>
    </xf>
    <xf numFmtId="0" fontId="4" fillId="0" borderId="1" xfId="30" applyBorder="1" applyAlignment="1">
      <alignment horizontal="center"/>
    </xf>
    <xf numFmtId="0" fontId="4" fillId="0" borderId="1" xfId="30" applyBorder="1"/>
    <xf numFmtId="14" fontId="4" fillId="0" borderId="1" xfId="30" applyNumberFormat="1" applyBorder="1" applyAlignment="1">
      <alignment horizontal="center"/>
    </xf>
    <xf numFmtId="14" fontId="4" fillId="0" borderId="1" xfId="30" applyNumberFormat="1" applyBorder="1" applyAlignment="1">
      <alignment horizontal="center" wrapText="1"/>
    </xf>
    <xf numFmtId="0" fontId="4" fillId="0" borderId="1" xfId="30" applyBorder="1" applyAlignment="1">
      <alignment horizontal="center" wrapText="1"/>
    </xf>
    <xf numFmtId="0" fontId="4" fillId="0" borderId="1" xfId="30" applyBorder="1" applyAlignment="1">
      <alignment wrapText="1"/>
    </xf>
    <xf numFmtId="0" fontId="4" fillId="4" borderId="11" xfId="30" applyFill="1" applyBorder="1" applyAlignment="1">
      <alignment horizontal="center"/>
    </xf>
    <xf numFmtId="171" fontId="4" fillId="0" borderId="1" xfId="30" applyNumberFormat="1" applyBorder="1" applyAlignment="1">
      <alignment horizontal="center"/>
    </xf>
    <xf numFmtId="0" fontId="4" fillId="4" borderId="1" xfId="30" applyFill="1" applyBorder="1" applyAlignment="1">
      <alignment horizontal="center"/>
    </xf>
    <xf numFmtId="0" fontId="4" fillId="0" borderId="19" xfId="30" applyFill="1" applyBorder="1"/>
    <xf numFmtId="0" fontId="31" fillId="13" borderId="1" xfId="30" applyFont="1" applyFill="1" applyBorder="1" applyAlignment="1">
      <alignment horizontal="center"/>
    </xf>
    <xf numFmtId="0" fontId="4" fillId="13" borderId="1" xfId="30" applyFill="1" applyBorder="1" applyAlignment="1">
      <alignment horizontal="center"/>
    </xf>
    <xf numFmtId="0" fontId="4" fillId="0" borderId="0" xfId="30"/>
    <xf numFmtId="0" fontId="4" fillId="0" borderId="0" xfId="30" applyAlignment="1">
      <alignment horizontal="center"/>
    </xf>
    <xf numFmtId="168" fontId="4" fillId="4" borderId="1" xfId="30" applyNumberFormat="1" applyFill="1" applyBorder="1" applyAlignment="1">
      <alignment horizontal="center"/>
    </xf>
    <xf numFmtId="0" fontId="4" fillId="0" borderId="1" xfId="30" applyBorder="1" applyAlignment="1">
      <alignment horizontal="center"/>
    </xf>
    <xf numFmtId="0" fontId="4" fillId="0" borderId="1" xfId="30" applyBorder="1"/>
    <xf numFmtId="14" fontId="4" fillId="0" borderId="1" xfId="30" applyNumberFormat="1" applyBorder="1" applyAlignment="1">
      <alignment horizontal="center"/>
    </xf>
    <xf numFmtId="14" fontId="4" fillId="0" borderId="1" xfId="30" applyNumberFormat="1" applyBorder="1" applyAlignment="1">
      <alignment horizontal="center" wrapText="1"/>
    </xf>
    <xf numFmtId="0" fontId="4" fillId="0" borderId="1" xfId="30" applyBorder="1" applyAlignment="1">
      <alignment horizontal="center" wrapText="1"/>
    </xf>
    <xf numFmtId="0" fontId="4" fillId="0" borderId="1" xfId="30" applyBorder="1" applyAlignment="1">
      <alignment wrapText="1"/>
    </xf>
    <xf numFmtId="0" fontId="4" fillId="4" borderId="11" xfId="30" applyFill="1" applyBorder="1" applyAlignment="1">
      <alignment horizontal="center"/>
    </xf>
    <xf numFmtId="171" fontId="4" fillId="0" borderId="1" xfId="30" applyNumberFormat="1" applyBorder="1" applyAlignment="1">
      <alignment horizontal="center"/>
    </xf>
    <xf numFmtId="0" fontId="4" fillId="4" borderId="1" xfId="30" applyFill="1" applyBorder="1" applyAlignment="1">
      <alignment horizontal="center"/>
    </xf>
    <xf numFmtId="0" fontId="4" fillId="0" borderId="19" xfId="30" applyFill="1" applyBorder="1"/>
    <xf numFmtId="0" fontId="31" fillId="13" borderId="1" xfId="30" applyFont="1" applyFill="1" applyBorder="1" applyAlignment="1">
      <alignment horizontal="center"/>
    </xf>
    <xf numFmtId="0" fontId="4" fillId="13" borderId="1" xfId="30" applyFill="1" applyBorder="1" applyAlignment="1">
      <alignment horizontal="center"/>
    </xf>
    <xf numFmtId="0" fontId="4" fillId="0" borderId="1" xfId="30" applyBorder="1" applyAlignment="1"/>
    <xf numFmtId="0" fontId="4" fillId="0" borderId="19" xfId="30" applyFill="1" applyBorder="1" applyAlignment="1"/>
    <xf numFmtId="44" fontId="20" fillId="0" borderId="0" xfId="28" applyFont="1" applyAlignment="1">
      <alignment vertical="top"/>
    </xf>
    <xf numFmtId="170" fontId="0" fillId="0" borderId="0" xfId="0" applyNumberFormat="1">
      <alignment vertical="top"/>
    </xf>
    <xf numFmtId="0" fontId="35" fillId="13" borderId="7" xfId="30" applyFont="1" applyFill="1" applyBorder="1" applyAlignment="1">
      <alignment horizontal="center"/>
    </xf>
    <xf numFmtId="0" fontId="35" fillId="2" borderId="24" xfId="30" applyFont="1" applyFill="1" applyBorder="1" applyAlignment="1">
      <alignment horizontal="center"/>
    </xf>
    <xf numFmtId="0" fontId="35" fillId="17" borderId="24" xfId="30" applyFont="1" applyFill="1" applyBorder="1" applyAlignment="1">
      <alignment horizontal="center"/>
    </xf>
    <xf numFmtId="0" fontId="35" fillId="15" borderId="24" xfId="30" applyFont="1" applyFill="1" applyBorder="1" applyAlignment="1">
      <alignment horizontal="center"/>
    </xf>
    <xf numFmtId="0" fontId="35" fillId="19" borderId="25" xfId="30" applyFont="1" applyFill="1" applyBorder="1" applyAlignment="1">
      <alignment horizontal="center"/>
    </xf>
    <xf numFmtId="0" fontId="35" fillId="20" borderId="22" xfId="30" applyFont="1" applyFill="1" applyBorder="1" applyAlignment="1">
      <alignment horizontal="center"/>
    </xf>
    <xf numFmtId="0" fontId="35" fillId="18" borderId="23" xfId="30" applyFont="1" applyFill="1" applyBorder="1" applyAlignment="1">
      <alignment horizontal="center"/>
    </xf>
    <xf numFmtId="0" fontId="35" fillId="8" borderId="1" xfId="30" applyFont="1" applyFill="1" applyBorder="1" applyAlignment="1">
      <alignment horizontal="center"/>
    </xf>
    <xf numFmtId="0" fontId="18" fillId="2" borderId="9" xfId="30" applyFont="1" applyFill="1" applyBorder="1" applyAlignment="1">
      <alignment horizontal="center"/>
    </xf>
    <xf numFmtId="0" fontId="18" fillId="2" borderId="1" xfId="30" applyFont="1" applyFill="1" applyBorder="1" applyAlignment="1"/>
    <xf numFmtId="0" fontId="18" fillId="13" borderId="9" xfId="30" applyFont="1" applyFill="1" applyBorder="1" applyAlignment="1">
      <alignment horizontal="center"/>
    </xf>
    <xf numFmtId="0" fontId="18" fillId="0" borderId="1" xfId="30" applyFont="1" applyFill="1" applyBorder="1" applyAlignment="1"/>
    <xf numFmtId="0" fontId="18" fillId="17" borderId="1" xfId="30" applyFont="1" applyFill="1" applyBorder="1" applyAlignment="1"/>
    <xf numFmtId="0" fontId="18" fillId="13" borderId="14" xfId="30" applyFont="1" applyFill="1" applyBorder="1" applyAlignment="1">
      <alignment horizontal="center"/>
    </xf>
    <xf numFmtId="0" fontId="18" fillId="0" borderId="15" xfId="30" applyFont="1" applyFill="1" applyBorder="1" applyAlignment="1"/>
    <xf numFmtId="0" fontId="18" fillId="17" borderId="15" xfId="30" applyFont="1" applyFill="1" applyBorder="1" applyAlignment="1"/>
    <xf numFmtId="0" fontId="18" fillId="13" borderId="1" xfId="30" applyFont="1" applyFill="1" applyBorder="1" applyAlignment="1">
      <alignment horizontal="center"/>
    </xf>
    <xf numFmtId="0" fontId="18" fillId="13" borderId="10" xfId="30" applyFont="1" applyFill="1" applyBorder="1" applyAlignment="1">
      <alignment horizontal="center"/>
    </xf>
    <xf numFmtId="0" fontId="18" fillId="0" borderId="11" xfId="30" applyFont="1" applyFill="1" applyBorder="1" applyAlignment="1"/>
    <xf numFmtId="0" fontId="18" fillId="17" borderId="11" xfId="30" applyFont="1" applyFill="1" applyBorder="1" applyAlignment="1"/>
    <xf numFmtId="0" fontId="18" fillId="0" borderId="1" xfId="30" applyFont="1" applyFill="1" applyBorder="1" applyAlignment="1">
      <alignment horizontal="left"/>
    </xf>
    <xf numFmtId="0" fontId="18" fillId="0" borderId="4" xfId="30" applyFont="1" applyFill="1" applyBorder="1" applyAlignment="1"/>
    <xf numFmtId="0" fontId="18" fillId="4" borderId="1" xfId="30" applyFont="1" applyFill="1" applyBorder="1" applyAlignment="1"/>
    <xf numFmtId="0" fontId="18" fillId="22" borderId="1" xfId="30" applyFont="1" applyFill="1" applyBorder="1" applyAlignment="1"/>
    <xf numFmtId="0" fontId="18" fillId="22" borderId="1" xfId="30" applyFont="1" applyFill="1" applyBorder="1" applyAlignment="1">
      <alignment horizontal="left"/>
    </xf>
    <xf numFmtId="0" fontId="18" fillId="0" borderId="21" xfId="30" applyFont="1" applyFill="1" applyBorder="1" applyAlignment="1"/>
    <xf numFmtId="0" fontId="18" fillId="22" borderId="1" xfId="30" applyFont="1" applyFill="1" applyBorder="1" applyAlignment="1">
      <alignment horizontal="left" vertical="center"/>
    </xf>
    <xf numFmtId="0" fontId="18" fillId="7" borderId="1" xfId="30" applyFont="1" applyFill="1" applyBorder="1" applyAlignment="1"/>
    <xf numFmtId="0" fontId="18" fillId="0" borderId="0" xfId="30" applyFont="1" applyFill="1" applyBorder="1" applyAlignment="1">
      <alignment vertical="center"/>
    </xf>
    <xf numFmtId="0" fontId="18" fillId="23" borderId="1" xfId="30" applyFont="1" applyFill="1" applyBorder="1" applyAlignment="1">
      <alignment vertical="center"/>
    </xf>
    <xf numFmtId="0" fontId="18" fillId="23" borderId="1" xfId="30" applyFont="1" applyFill="1" applyBorder="1" applyAlignment="1">
      <alignment horizontal="left"/>
    </xf>
    <xf numFmtId="0" fontId="18" fillId="23" borderId="1" xfId="30" applyFont="1" applyFill="1" applyBorder="1" applyAlignment="1"/>
    <xf numFmtId="0" fontId="18" fillId="24" borderId="1" xfId="30" applyFont="1" applyFill="1" applyBorder="1" applyAlignment="1">
      <alignment vertical="center"/>
    </xf>
    <xf numFmtId="0" fontId="18" fillId="25" borderId="1" xfId="30" applyFont="1" applyFill="1" applyBorder="1" applyAlignment="1"/>
    <xf numFmtId="0" fontId="18" fillId="23" borderId="15" xfId="30" applyFont="1" applyFill="1" applyBorder="1" applyAlignment="1">
      <alignment vertical="center"/>
    </xf>
    <xf numFmtId="0" fontId="18" fillId="0" borderId="15" xfId="30" applyFont="1" applyFill="1" applyBorder="1" applyAlignment="1">
      <alignment horizontal="left"/>
    </xf>
    <xf numFmtId="0" fontId="35" fillId="4" borderId="1" xfId="30" applyFont="1" applyFill="1" applyBorder="1" applyAlignment="1"/>
    <xf numFmtId="0" fontId="35" fillId="4" borderId="15" xfId="30" applyFont="1" applyFill="1" applyBorder="1" applyAlignment="1"/>
    <xf numFmtId="0" fontId="18" fillId="0" borderId="1" xfId="30" applyFont="1" applyFill="1" applyBorder="1" applyAlignment="1">
      <alignment vertical="center"/>
    </xf>
    <xf numFmtId="0" fontId="18" fillId="0" borderId="0" xfId="30" applyFont="1" applyFill="1" applyBorder="1" applyAlignment="1"/>
    <xf numFmtId="0" fontId="18" fillId="0" borderId="0" xfId="30" applyFont="1" applyFill="1" applyBorder="1" applyAlignment="1">
      <alignment horizontal="left"/>
    </xf>
    <xf numFmtId="0" fontId="18" fillId="0" borderId="0" xfId="30" applyFont="1" applyAlignment="1"/>
    <xf numFmtId="0" fontId="18" fillId="2" borderId="0" xfId="30" applyFont="1" applyFill="1" applyAlignment="1"/>
    <xf numFmtId="0" fontId="18" fillId="0" borderId="0" xfId="30" applyFont="1" applyFill="1" applyAlignment="1">
      <alignment horizontal="left"/>
    </xf>
    <xf numFmtId="0" fontId="36" fillId="14" borderId="13" xfId="30" applyFont="1" applyFill="1" applyBorder="1" applyAlignment="1"/>
    <xf numFmtId="0" fontId="36" fillId="14" borderId="6" xfId="30" applyFont="1" applyFill="1" applyBorder="1" applyAlignment="1"/>
    <xf numFmtId="0" fontId="36" fillId="14" borderId="9" xfId="30" applyFont="1" applyFill="1" applyBorder="1" applyAlignment="1"/>
    <xf numFmtId="0" fontId="37" fillId="0" borderId="0" xfId="0" applyFont="1">
      <alignment vertical="top"/>
    </xf>
    <xf numFmtId="0" fontId="37" fillId="0" borderId="0" xfId="0" applyFont="1" applyAlignment="1">
      <alignment vertical="top" wrapText="1"/>
    </xf>
    <xf numFmtId="0" fontId="39" fillId="14" borderId="9" xfId="30" applyFont="1" applyFill="1" applyBorder="1" applyAlignment="1"/>
    <xf numFmtId="170" fontId="35" fillId="4" borderId="0" xfId="28" applyNumberFormat="1" applyFont="1" applyFill="1" applyBorder="1" applyAlignment="1"/>
    <xf numFmtId="0" fontId="0" fillId="0" borderId="2" xfId="0" applyBorder="1">
      <alignment vertical="top"/>
    </xf>
    <xf numFmtId="0" fontId="16" fillId="5" borderId="1" xfId="30" applyFont="1" applyFill="1" applyBorder="1" applyAlignment="1">
      <alignment horizontal="left" vertical="top" wrapText="1" indent="1"/>
    </xf>
    <xf numFmtId="0" fontId="16" fillId="5" borderId="1" xfId="0" applyFont="1" applyFill="1" applyBorder="1" applyAlignment="1">
      <alignment horizontal="left" vertical="top" wrapText="1" indent="1"/>
    </xf>
    <xf numFmtId="0" fontId="16" fillId="5" borderId="13" xfId="0" applyFont="1" applyFill="1" applyBorder="1" applyAlignment="1">
      <alignment horizontal="left" vertical="top" wrapText="1" indent="1"/>
    </xf>
    <xf numFmtId="169" fontId="16" fillId="5" borderId="6" xfId="0" applyNumberFormat="1" applyFont="1" applyFill="1" applyBorder="1" applyAlignment="1">
      <alignment horizontal="center" vertical="top" wrapText="1"/>
    </xf>
    <xf numFmtId="0" fontId="16" fillId="5" borderId="5" xfId="0" applyFont="1" applyFill="1" applyBorder="1" applyAlignment="1">
      <alignment horizontal="left" vertical="top" wrapText="1" indent="1"/>
    </xf>
    <xf numFmtId="169" fontId="16" fillId="5" borderId="8" xfId="0" applyNumberFormat="1" applyFont="1" applyFill="1" applyBorder="1" applyAlignment="1">
      <alignment horizontal="center" vertical="top" wrapText="1"/>
    </xf>
    <xf numFmtId="0" fontId="16" fillId="5" borderId="4" xfId="0" applyFont="1" applyFill="1" applyBorder="1" applyAlignment="1">
      <alignment horizontal="left" vertical="top" wrapText="1" indent="1"/>
    </xf>
    <xf numFmtId="169" fontId="16" fillId="5" borderId="1" xfId="0" applyNumberFormat="1" applyFont="1" applyFill="1" applyBorder="1" applyAlignment="1">
      <alignment horizontal="center" vertical="top" wrapText="1"/>
    </xf>
    <xf numFmtId="0" fontId="16" fillId="5" borderId="27" xfId="0" applyFont="1" applyFill="1" applyBorder="1" applyAlignment="1">
      <alignment horizontal="center" vertical="top" wrapText="1"/>
    </xf>
    <xf numFmtId="169" fontId="16" fillId="5" borderId="15" xfId="0" applyNumberFormat="1" applyFont="1" applyFill="1" applyBorder="1" applyAlignment="1">
      <alignment horizontal="center" vertical="top" wrapText="1"/>
    </xf>
    <xf numFmtId="0" fontId="16" fillId="28" borderId="1" xfId="0" applyFont="1" applyFill="1" applyBorder="1" applyAlignment="1">
      <alignment horizontal="left" vertical="top" wrapText="1" indent="1"/>
    </xf>
    <xf numFmtId="0" fontId="0" fillId="0" borderId="0" xfId="0" applyFont="1" applyAlignment="1">
      <alignment vertical="top"/>
    </xf>
    <xf numFmtId="0" fontId="0" fillId="0" borderId="0" xfId="0" applyFont="1" applyAlignment="1"/>
    <xf numFmtId="0" fontId="15" fillId="5" borderId="1" xfId="0" applyFont="1" applyFill="1" applyBorder="1" applyAlignment="1">
      <alignment vertical="top"/>
    </xf>
    <xf numFmtId="0" fontId="15" fillId="5" borderId="9" xfId="0" applyFont="1" applyFill="1" applyBorder="1" applyAlignment="1">
      <alignment vertical="top"/>
    </xf>
    <xf numFmtId="0" fontId="15" fillId="5" borderId="12" xfId="0" applyFont="1" applyFill="1" applyBorder="1" applyAlignment="1">
      <alignment vertical="top"/>
    </xf>
    <xf numFmtId="0" fontId="15" fillId="5" borderId="13" xfId="0" applyFont="1" applyFill="1" applyBorder="1" applyAlignment="1">
      <alignment horizontal="left" vertical="top"/>
    </xf>
    <xf numFmtId="0" fontId="16" fillId="0" borderId="6" xfId="0" applyFont="1" applyBorder="1" applyAlignment="1">
      <alignment horizontal="left"/>
    </xf>
    <xf numFmtId="0" fontId="15" fillId="5" borderId="1" xfId="0" applyFont="1" applyFill="1" applyBorder="1" applyAlignment="1">
      <alignment horizontal="left" vertical="top"/>
    </xf>
    <xf numFmtId="0" fontId="16" fillId="0" borderId="1" xfId="0" applyFont="1" applyBorder="1" applyAlignment="1">
      <alignment horizontal="left"/>
    </xf>
    <xf numFmtId="0" fontId="15" fillId="5" borderId="10" xfId="0" applyFont="1" applyFill="1" applyBorder="1" applyAlignment="1">
      <alignment horizontal="left" vertical="top"/>
    </xf>
    <xf numFmtId="0" fontId="15" fillId="5" borderId="12" xfId="0" applyFont="1" applyFill="1" applyBorder="1" applyAlignment="1">
      <alignment horizontal="left" vertical="top"/>
    </xf>
    <xf numFmtId="0" fontId="16" fillId="3" borderId="1" xfId="0" applyFont="1" applyFill="1" applyBorder="1" applyAlignment="1">
      <alignment horizontal="left" vertical="top"/>
    </xf>
    <xf numFmtId="0" fontId="16" fillId="0" borderId="1" xfId="0" applyFont="1" applyBorder="1" applyAlignment="1">
      <alignment horizontal="left" vertical="center"/>
    </xf>
    <xf numFmtId="0" fontId="16" fillId="5" borderId="1" xfId="0" applyFont="1" applyFill="1" applyBorder="1" applyAlignment="1">
      <alignment horizontal="left" vertical="top"/>
    </xf>
    <xf numFmtId="0" fontId="16" fillId="5" borderId="1" xfId="0" applyFont="1" applyFill="1" applyBorder="1" applyAlignment="1">
      <alignment vertical="center"/>
    </xf>
    <xf numFmtId="0" fontId="16" fillId="0" borderId="11" xfId="0" applyFont="1" applyBorder="1" applyAlignment="1">
      <alignment horizontal="center"/>
    </xf>
    <xf numFmtId="0" fontId="16" fillId="0" borderId="11" xfId="0" applyFont="1" applyBorder="1" applyAlignment="1">
      <alignment horizontal="left"/>
    </xf>
    <xf numFmtId="0" fontId="16" fillId="0" borderId="1" xfId="0" applyFont="1" applyBorder="1" applyAlignment="1">
      <alignment horizontal="center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2" fontId="40" fillId="0" borderId="1" xfId="0" applyNumberFormat="1" applyFont="1" applyBorder="1" applyAlignment="1">
      <alignment horizontal="left" vertical="center"/>
    </xf>
    <xf numFmtId="1" fontId="40" fillId="0" borderId="1" xfId="0" applyNumberFormat="1" applyFont="1" applyBorder="1" applyAlignment="1">
      <alignment horizontal="center" vertical="center"/>
    </xf>
    <xf numFmtId="1" fontId="40" fillId="0" borderId="1" xfId="0" applyNumberFormat="1" applyFont="1" applyBorder="1" applyAlignment="1">
      <alignment horizontal="left" vertical="center"/>
    </xf>
    <xf numFmtId="2" fontId="40" fillId="7" borderId="1" xfId="0" applyNumberFormat="1" applyFont="1" applyFill="1" applyBorder="1" applyAlignment="1">
      <alignment vertical="center"/>
    </xf>
    <xf numFmtId="0" fontId="0" fillId="2" borderId="0" xfId="0" applyFont="1" applyFill="1" applyAlignment="1"/>
    <xf numFmtId="0" fontId="16" fillId="0" borderId="0" xfId="0" applyFont="1" applyAlignment="1"/>
    <xf numFmtId="0" fontId="13" fillId="0" borderId="1" xfId="0" applyFont="1" applyBorder="1" applyAlignment="1">
      <alignment horizontal="left" vertical="top"/>
    </xf>
    <xf numFmtId="0" fontId="0" fillId="0" borderId="1" xfId="0" applyFont="1" applyBorder="1" applyAlignment="1">
      <alignment horizontal="left" vertical="top"/>
    </xf>
    <xf numFmtId="0" fontId="0" fillId="5" borderId="1" xfId="0" applyFont="1" applyFill="1" applyBorder="1" applyAlignment="1">
      <alignment vertical="center"/>
    </xf>
    <xf numFmtId="0" fontId="15" fillId="5" borderId="1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1" fontId="0" fillId="0" borderId="1" xfId="0" applyNumberFormat="1" applyFont="1" applyBorder="1" applyAlignment="1">
      <alignment vertical="center"/>
    </xf>
    <xf numFmtId="0" fontId="0" fillId="7" borderId="1" xfId="0" applyFont="1" applyFill="1" applyBorder="1" applyAlignment="1">
      <alignment vertical="center"/>
    </xf>
    <xf numFmtId="0" fontId="41" fillId="0" borderId="0" xfId="0" applyFont="1" applyAlignment="1">
      <alignment horizontal="left" vertical="center"/>
    </xf>
    <xf numFmtId="0" fontId="15" fillId="0" borderId="1" xfId="0" applyFont="1" applyBorder="1" applyAlignment="1">
      <alignment vertical="top"/>
    </xf>
    <xf numFmtId="0" fontId="16" fillId="0" borderId="1" xfId="0" applyFont="1" applyBorder="1" applyAlignment="1">
      <alignment horizontal="left" vertical="top"/>
    </xf>
    <xf numFmtId="168" fontId="16" fillId="0" borderId="1" xfId="0" applyNumberFormat="1" applyFont="1" applyBorder="1" applyAlignment="1">
      <alignment horizontal="left"/>
    </xf>
    <xf numFmtId="169" fontId="15" fillId="0" borderId="1" xfId="0" applyNumberFormat="1" applyFont="1" applyBorder="1" applyAlignment="1">
      <alignment horizontal="left" vertical="top"/>
    </xf>
    <xf numFmtId="169" fontId="16" fillId="0" borderId="1" xfId="0" applyNumberFormat="1" applyFont="1" applyBorder="1" applyAlignment="1">
      <alignment horizontal="left"/>
    </xf>
    <xf numFmtId="0" fontId="40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 vertical="top"/>
    </xf>
    <xf numFmtId="0" fontId="0" fillId="0" borderId="0" xfId="0" applyFont="1" applyAlignment="1">
      <alignment horizontal="left"/>
    </xf>
    <xf numFmtId="0" fontId="16" fillId="5" borderId="1" xfId="0" applyFont="1" applyFill="1" applyBorder="1" applyAlignment="1">
      <alignment vertical="top"/>
    </xf>
    <xf numFmtId="0" fontId="16" fillId="0" borderId="1" xfId="0" applyFont="1" applyBorder="1" applyAlignment="1">
      <alignment vertical="top"/>
    </xf>
    <xf numFmtId="0" fontId="0" fillId="0" borderId="0" xfId="0" applyFont="1" applyAlignment="1">
      <alignment horizontal="center"/>
    </xf>
    <xf numFmtId="0" fontId="16" fillId="4" borderId="1" xfId="0" applyFont="1" applyFill="1" applyBorder="1" applyAlignment="1">
      <alignment vertical="top"/>
    </xf>
    <xf numFmtId="0" fontId="15" fillId="4" borderId="1" xfId="0" applyFont="1" applyFill="1" applyBorder="1" applyAlignment="1">
      <alignment vertical="top"/>
    </xf>
    <xf numFmtId="0" fontId="16" fillId="4" borderId="1" xfId="0" applyFont="1" applyFill="1" applyBorder="1" applyAlignment="1">
      <alignment vertical="center"/>
    </xf>
    <xf numFmtId="164" fontId="16" fillId="4" borderId="1" xfId="1" applyFont="1" applyFill="1" applyBorder="1" applyAlignment="1">
      <alignment vertical="center"/>
    </xf>
    <xf numFmtId="0" fontId="40" fillId="4" borderId="1" xfId="0" applyFont="1" applyFill="1" applyBorder="1" applyAlignment="1">
      <alignment vertical="center"/>
    </xf>
    <xf numFmtId="164" fontId="16" fillId="4" borderId="1" xfId="1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left" vertical="center"/>
    </xf>
    <xf numFmtId="0" fontId="16" fillId="4" borderId="1" xfId="0" applyFont="1" applyFill="1" applyBorder="1" applyAlignment="1"/>
    <xf numFmtId="169" fontId="16" fillId="4" borderId="1" xfId="0" applyNumberFormat="1" applyFont="1" applyFill="1" applyBorder="1" applyAlignment="1"/>
    <xf numFmtId="0" fontId="16" fillId="0" borderId="1" xfId="0" applyFont="1" applyBorder="1" applyAlignment="1"/>
    <xf numFmtId="0" fontId="16" fillId="0" borderId="1" xfId="0" applyFont="1" applyBorder="1" applyAlignment="1">
      <alignment vertical="center"/>
    </xf>
    <xf numFmtId="164" fontId="16" fillId="0" borderId="1" xfId="1" applyFont="1" applyFill="1" applyBorder="1" applyAlignment="1">
      <alignment vertical="center"/>
    </xf>
    <xf numFmtId="0" fontId="40" fillId="0" borderId="1" xfId="0" applyFont="1" applyBorder="1" applyAlignment="1">
      <alignment vertical="center"/>
    </xf>
    <xf numFmtId="164" fontId="16" fillId="0" borderId="1" xfId="1" applyFont="1" applyFill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164" fontId="16" fillId="0" borderId="1" xfId="1" applyFont="1" applyBorder="1" applyAlignment="1">
      <alignment vertical="center"/>
    </xf>
    <xf numFmtId="164" fontId="16" fillId="0" borderId="1" xfId="1" applyFont="1" applyBorder="1" applyAlignment="1">
      <alignment horizontal="left" vertical="center"/>
    </xf>
    <xf numFmtId="0" fontId="16" fillId="5" borderId="4" xfId="0" applyFont="1" applyFill="1" applyBorder="1" applyAlignment="1">
      <alignment horizontal="left" vertical="top"/>
    </xf>
    <xf numFmtId="0" fontId="16" fillId="0" borderId="1" xfId="0" applyFont="1" applyBorder="1" applyAlignment="1">
      <alignment horizontal="center" vertical="top"/>
    </xf>
    <xf numFmtId="164" fontId="16" fillId="0" borderId="1" xfId="0" applyNumberFormat="1" applyFont="1" applyBorder="1" applyAlignment="1">
      <alignment horizontal="left"/>
    </xf>
    <xf numFmtId="0" fontId="40" fillId="0" borderId="1" xfId="0" applyFont="1" applyBorder="1" applyAlignment="1">
      <alignment horizontal="center"/>
    </xf>
    <xf numFmtId="0" fontId="16" fillId="0" borderId="3" xfId="0" applyFont="1" applyBorder="1" applyAlignment="1">
      <alignment horizontal="left"/>
    </xf>
    <xf numFmtId="164" fontId="16" fillId="7" borderId="1" xfId="0" applyNumberFormat="1" applyFont="1" applyFill="1" applyBorder="1" applyAlignment="1">
      <alignment horizontal="left"/>
    </xf>
    <xf numFmtId="0" fontId="40" fillId="4" borderId="22" xfId="30" applyFont="1" applyFill="1" applyBorder="1" applyAlignment="1">
      <alignment horizontal="center" wrapText="1"/>
    </xf>
    <xf numFmtId="0" fontId="16" fillId="0" borderId="1" xfId="30" applyFont="1" applyBorder="1" applyAlignment="1">
      <alignment horizontal="center"/>
    </xf>
    <xf numFmtId="0" fontId="16" fillId="0" borderId="11" xfId="30" applyFont="1" applyBorder="1" applyAlignment="1">
      <alignment horizontal="center"/>
    </xf>
    <xf numFmtId="0" fontId="16" fillId="0" borderId="11" xfId="30" applyFont="1" applyBorder="1" applyAlignment="1">
      <alignment horizontal="left" indent="1"/>
    </xf>
    <xf numFmtId="1" fontId="16" fillId="0" borderId="11" xfId="30" applyNumberFormat="1" applyFont="1" applyBorder="1" applyAlignment="1">
      <alignment horizontal="left" wrapText="1" indent="1"/>
    </xf>
    <xf numFmtId="1" fontId="16" fillId="4" borderId="22" xfId="30" applyNumberFormat="1" applyFont="1" applyFill="1" applyBorder="1" applyAlignment="1">
      <alignment horizontal="center" vertical="center" wrapText="1"/>
    </xf>
    <xf numFmtId="0" fontId="16" fillId="3" borderId="1" xfId="30" applyFont="1" applyFill="1" applyBorder="1" applyAlignment="1">
      <alignment horizontal="left" vertical="top" wrapText="1" indent="1"/>
    </xf>
    <xf numFmtId="1" fontId="16" fillId="4" borderId="11" xfId="30" applyNumberFormat="1" applyFont="1" applyFill="1" applyBorder="1" applyAlignment="1">
      <alignment horizontal="center" vertical="center" wrapText="1"/>
    </xf>
    <xf numFmtId="0" fontId="40" fillId="0" borderId="1" xfId="30" applyFont="1" applyFill="1" applyBorder="1" applyAlignment="1">
      <alignment horizontal="left" vertical="center" wrapText="1"/>
    </xf>
    <xf numFmtId="0" fontId="40" fillId="0" borderId="1" xfId="30" applyFont="1" applyFill="1" applyBorder="1" applyAlignment="1">
      <alignment horizontal="center" vertical="center" wrapText="1"/>
    </xf>
    <xf numFmtId="1" fontId="40" fillId="0" borderId="1" xfId="30" applyNumberFormat="1" applyFont="1" applyFill="1" applyBorder="1" applyAlignment="1">
      <alignment horizontal="center" vertical="center"/>
    </xf>
    <xf numFmtId="2" fontId="40" fillId="4" borderId="22" xfId="30" applyNumberFormat="1" applyFont="1" applyFill="1" applyBorder="1" applyAlignment="1">
      <alignment horizontal="center" vertical="center"/>
    </xf>
    <xf numFmtId="0" fontId="0" fillId="0" borderId="1" xfId="0" applyFont="1" applyBorder="1" applyAlignment="1"/>
    <xf numFmtId="0" fontId="16" fillId="5" borderId="6" xfId="0" applyFont="1" applyFill="1" applyBorder="1" applyAlignment="1">
      <alignment horizontal="center" vertical="top" wrapText="1"/>
    </xf>
    <xf numFmtId="0" fontId="0" fillId="0" borderId="25" xfId="0" applyFont="1" applyBorder="1" applyAlignment="1">
      <alignment horizontal="left"/>
    </xf>
    <xf numFmtId="0" fontId="16" fillId="3" borderId="6" xfId="0" applyFont="1" applyFill="1" applyBorder="1" applyAlignment="1">
      <alignment horizontal="center" vertical="top" wrapText="1"/>
    </xf>
    <xf numFmtId="0" fontId="0" fillId="28" borderId="1" xfId="0" applyFont="1" applyFill="1" applyBorder="1" applyAlignment="1"/>
    <xf numFmtId="0" fontId="0" fillId="0" borderId="0" xfId="0" applyFont="1" applyAlignment="1">
      <alignment horizontal="left" indent="1"/>
    </xf>
    <xf numFmtId="0" fontId="0" fillId="0" borderId="11" xfId="0" applyFont="1" applyBorder="1" applyAlignment="1"/>
    <xf numFmtId="0" fontId="0" fillId="7" borderId="1" xfId="0" applyFont="1" applyFill="1" applyBorder="1" applyAlignment="1">
      <alignment horizontal="center"/>
    </xf>
    <xf numFmtId="49" fontId="0" fillId="4" borderId="1" xfId="0" applyNumberFormat="1" applyFont="1" applyFill="1" applyBorder="1" applyAlignment="1">
      <alignment horizontal="center" vertical="center"/>
    </xf>
    <xf numFmtId="1" fontId="16" fillId="4" borderId="11" xfId="0" applyNumberFormat="1" applyFont="1" applyFill="1" applyBorder="1" applyAlignment="1">
      <alignment horizontal="center" vertical="center" wrapText="1"/>
    </xf>
    <xf numFmtId="174" fontId="0" fillId="0" borderId="0" xfId="0" applyNumberFormat="1" applyFont="1" applyAlignment="1"/>
    <xf numFmtId="0" fontId="16" fillId="3" borderId="1" xfId="0" applyFont="1" applyFill="1" applyBorder="1" applyAlignment="1">
      <alignment horizontal="left" vertical="top" wrapText="1" indent="1"/>
    </xf>
    <xf numFmtId="0" fontId="0" fillId="4" borderId="1" xfId="0" applyFont="1" applyFill="1" applyBorder="1" applyAlignment="1">
      <alignment horizontal="left"/>
    </xf>
    <xf numFmtId="0" fontId="0" fillId="4" borderId="1" xfId="0" applyFont="1" applyFill="1" applyBorder="1" applyAlignment="1">
      <alignment horizontal="center"/>
    </xf>
    <xf numFmtId="0" fontId="0" fillId="21" borderId="1" xfId="0" applyFont="1" applyFill="1" applyBorder="1" applyAlignment="1">
      <alignment horizontal="center"/>
    </xf>
    <xf numFmtId="0" fontId="40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168" fontId="0" fillId="26" borderId="1" xfId="0" applyNumberFormat="1" applyFont="1" applyFill="1" applyBorder="1" applyAlignment="1">
      <alignment horizontal="center"/>
    </xf>
    <xf numFmtId="49" fontId="0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indent="1"/>
    </xf>
    <xf numFmtId="0" fontId="16" fillId="0" borderId="1" xfId="0" applyFont="1" applyBorder="1" applyAlignment="1">
      <alignment horizontal="center" vertical="center"/>
    </xf>
    <xf numFmtId="49" fontId="0" fillId="0" borderId="11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left" indent="1"/>
    </xf>
    <xf numFmtId="49" fontId="0" fillId="0" borderId="1" xfId="0" applyNumberFormat="1" applyFont="1" applyBorder="1" applyAlignment="1">
      <alignment horizontal="center" vertical="center" wrapText="1"/>
    </xf>
    <xf numFmtId="0" fontId="0" fillId="4" borderId="1" xfId="0" applyFont="1" applyFill="1" applyBorder="1" applyAlignment="1"/>
    <xf numFmtId="0" fontId="16" fillId="0" borderId="1" xfId="0" applyFont="1" applyBorder="1" applyAlignment="1">
      <alignment horizontal="left" wrapText="1" indent="1"/>
    </xf>
    <xf numFmtId="2" fontId="40" fillId="0" borderId="1" xfId="0" applyNumberFormat="1" applyFont="1" applyBorder="1" applyAlignment="1">
      <alignment horizontal="center" vertical="center"/>
    </xf>
    <xf numFmtId="49" fontId="0" fillId="0" borderId="0" xfId="0" applyNumberFormat="1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2" fontId="0" fillId="0" borderId="0" xfId="0" applyNumberFormat="1" applyFont="1" applyAlignment="1">
      <alignment horizontal="center" vertical="center"/>
    </xf>
    <xf numFmtId="14" fontId="0" fillId="0" borderId="0" xfId="0" applyNumberFormat="1" applyFont="1" applyAlignment="1">
      <alignment horizontal="center" vertical="center"/>
    </xf>
    <xf numFmtId="173" fontId="0" fillId="0" borderId="0" xfId="0" applyNumberFormat="1" applyFont="1" applyAlignment="1">
      <alignment horizontal="center" vertical="center"/>
    </xf>
    <xf numFmtId="0" fontId="0" fillId="0" borderId="30" xfId="0" applyFont="1" applyBorder="1" applyAlignment="1">
      <alignment horizontal="center" vertical="center" wrapText="1"/>
    </xf>
    <xf numFmtId="169" fontId="0" fillId="0" borderId="1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168" fontId="0" fillId="4" borderId="33" xfId="0" applyNumberFormat="1" applyFont="1" applyFill="1" applyBorder="1" applyAlignment="1">
      <alignment horizontal="center" vertical="center" wrapText="1"/>
    </xf>
    <xf numFmtId="0" fontId="0" fillId="4" borderId="33" xfId="0" applyFont="1" applyFill="1" applyBorder="1" applyAlignment="1">
      <alignment horizontal="left"/>
    </xf>
    <xf numFmtId="0" fontId="0" fillId="4" borderId="33" xfId="0" applyFont="1" applyFill="1" applyBorder="1" applyAlignment="1">
      <alignment horizontal="center"/>
    </xf>
    <xf numFmtId="14" fontId="0" fillId="4" borderId="33" xfId="0" applyNumberFormat="1" applyFont="1" applyFill="1" applyBorder="1" applyAlignment="1">
      <alignment horizontal="center"/>
    </xf>
    <xf numFmtId="0" fontId="0" fillId="0" borderId="33" xfId="0" applyFont="1" applyBorder="1" applyAlignment="1">
      <alignment horizontal="center" vertical="center" wrapText="1"/>
    </xf>
    <xf numFmtId="49" fontId="0" fillId="0" borderId="33" xfId="0" applyNumberFormat="1" applyFont="1" applyBorder="1" applyAlignment="1">
      <alignment horizontal="center" vertical="center"/>
    </xf>
    <xf numFmtId="14" fontId="0" fillId="0" borderId="33" xfId="0" applyNumberFormat="1" applyFont="1" applyBorder="1" applyAlignment="1">
      <alignment horizontal="center" vertical="center"/>
    </xf>
    <xf numFmtId="2" fontId="0" fillId="0" borderId="33" xfId="0" applyNumberFormat="1" applyFont="1" applyBorder="1" applyAlignment="1">
      <alignment horizontal="center" vertical="center"/>
    </xf>
    <xf numFmtId="0" fontId="0" fillId="0" borderId="33" xfId="0" applyFont="1" applyBorder="1" applyAlignment="1"/>
    <xf numFmtId="175" fontId="0" fillId="0" borderId="1" xfId="0" applyNumberFormat="1" applyFont="1" applyBorder="1" applyAlignment="1">
      <alignment horizontal="center" vertical="center"/>
    </xf>
    <xf numFmtId="168" fontId="0" fillId="30" borderId="1" xfId="0" applyNumberFormat="1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2" fontId="0" fillId="0" borderId="15" xfId="0" applyNumberFormat="1" applyFont="1" applyBorder="1" applyAlignment="1">
      <alignment horizontal="center" vertical="center"/>
    </xf>
    <xf numFmtId="49" fontId="0" fillId="0" borderId="15" xfId="0" applyNumberFormat="1" applyFont="1" applyBorder="1" applyAlignment="1">
      <alignment horizontal="center" vertical="center"/>
    </xf>
    <xf numFmtId="14" fontId="0" fillId="0" borderId="15" xfId="0" applyNumberFormat="1" applyFont="1" applyBorder="1" applyAlignment="1">
      <alignment horizontal="center" vertical="center"/>
    </xf>
    <xf numFmtId="0" fontId="0" fillId="0" borderId="15" xfId="0" applyFont="1" applyBorder="1" applyAlignment="1"/>
    <xf numFmtId="0" fontId="0" fillId="0" borderId="11" xfId="0" applyFont="1" applyBorder="1" applyAlignment="1">
      <alignment horizontal="center" vertical="center"/>
    </xf>
    <xf numFmtId="2" fontId="0" fillId="0" borderId="11" xfId="0" applyNumberFormat="1" applyFont="1" applyBorder="1" applyAlignment="1">
      <alignment horizontal="center" vertical="center"/>
    </xf>
    <xf numFmtId="14" fontId="0" fillId="0" borderId="11" xfId="0" applyNumberFormat="1" applyFont="1" applyBorder="1" applyAlignment="1">
      <alignment horizontal="center" vertical="center"/>
    </xf>
    <xf numFmtId="0" fontId="0" fillId="31" borderId="19" xfId="0" applyFont="1" applyFill="1" applyBorder="1" applyAlignment="1"/>
    <xf numFmtId="14" fontId="0" fillId="31" borderId="1" xfId="0" applyNumberFormat="1" applyFont="1" applyFill="1" applyBorder="1" applyAlignment="1"/>
    <xf numFmtId="0" fontId="0" fillId="31" borderId="1" xfId="0" applyFont="1" applyFill="1" applyBorder="1" applyAlignment="1"/>
    <xf numFmtId="0" fontId="0" fillId="31" borderId="1" xfId="0" applyFont="1" applyFill="1" applyBorder="1" applyAlignment="1">
      <alignment horizontal="left" wrapText="1"/>
    </xf>
    <xf numFmtId="0" fontId="0" fillId="31" borderId="1" xfId="0" applyFont="1" applyFill="1" applyBorder="1" applyAlignment="1">
      <alignment wrapText="1"/>
    </xf>
    <xf numFmtId="0" fontId="0" fillId="7" borderId="1" xfId="0" applyFont="1" applyFill="1" applyBorder="1" applyAlignment="1">
      <alignment horizontal="center" vertical="center"/>
    </xf>
    <xf numFmtId="0" fontId="0" fillId="31" borderId="1" xfId="0" applyFont="1" applyFill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20" fillId="0" borderId="0" xfId="0" applyFont="1" applyAlignment="1">
      <alignment horizontal="left"/>
    </xf>
    <xf numFmtId="168" fontId="16" fillId="0" borderId="1" xfId="0" applyNumberFormat="1" applyFont="1" applyBorder="1" applyAlignment="1">
      <alignment vertical="center"/>
    </xf>
    <xf numFmtId="167" fontId="16" fillId="0" borderId="1" xfId="0" applyNumberFormat="1" applyFont="1" applyBorder="1" applyAlignment="1"/>
    <xf numFmtId="0" fontId="40" fillId="0" borderId="1" xfId="0" applyFont="1" applyBorder="1" applyAlignment="1"/>
    <xf numFmtId="0" fontId="16" fillId="0" borderId="0" xfId="30" applyFont="1"/>
    <xf numFmtId="0" fontId="16" fillId="0" borderId="0" xfId="30" applyFont="1" applyAlignment="1"/>
    <xf numFmtId="168" fontId="16" fillId="26" borderId="1" xfId="30" applyNumberFormat="1" applyFont="1" applyFill="1" applyBorder="1" applyAlignment="1">
      <alignment horizontal="right"/>
    </xf>
    <xf numFmtId="0" fontId="33" fillId="0" borderId="1" xfId="30" applyFont="1" applyBorder="1" applyAlignment="1">
      <alignment horizontal="left" vertical="center"/>
    </xf>
    <xf numFmtId="49" fontId="16" fillId="0" borderId="1" xfId="30" applyNumberFormat="1" applyFont="1" applyBorder="1" applyAlignment="1">
      <alignment horizontal="center" vertical="center"/>
    </xf>
    <xf numFmtId="0" fontId="16" fillId="26" borderId="1" xfId="30" applyFont="1" applyFill="1" applyBorder="1" applyAlignment="1">
      <alignment horizontal="center"/>
    </xf>
    <xf numFmtId="49" fontId="16" fillId="0" borderId="1" xfId="30" applyNumberFormat="1" applyFont="1" applyBorder="1" applyAlignment="1">
      <alignment horizontal="center" vertical="center" wrapText="1"/>
    </xf>
    <xf numFmtId="168" fontId="16" fillId="26" borderId="1" xfId="30" applyNumberFormat="1" applyFont="1" applyFill="1" applyBorder="1"/>
    <xf numFmtId="168" fontId="16" fillId="27" borderId="1" xfId="30" applyNumberFormat="1" applyFont="1" applyFill="1" applyBorder="1" applyAlignment="1">
      <alignment horizontal="right"/>
    </xf>
    <xf numFmtId="0" fontId="16" fillId="4" borderId="1" xfId="30" applyFont="1" applyFill="1" applyBorder="1" applyAlignment="1">
      <alignment horizontal="left"/>
    </xf>
    <xf numFmtId="0" fontId="16" fillId="0" borderId="0" xfId="30" applyFont="1" applyBorder="1" applyAlignment="1"/>
    <xf numFmtId="0" fontId="40" fillId="0" borderId="0" xfId="0" applyFont="1" applyAlignment="1"/>
    <xf numFmtId="0" fontId="41" fillId="0" borderId="0" xfId="0" applyFont="1" applyAlignment="1">
      <alignment horizontal="left" vertical="center" wrapText="1"/>
    </xf>
    <xf numFmtId="0" fontId="16" fillId="0" borderId="6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5" fillId="3" borderId="1" xfId="0" applyFont="1" applyFill="1" applyBorder="1" applyAlignment="1">
      <alignment horizontal="center" vertical="top" wrapText="1"/>
    </xf>
    <xf numFmtId="0" fontId="15" fillId="5" borderId="15" xfId="0" applyFont="1" applyFill="1" applyBorder="1" applyAlignment="1">
      <alignment horizontal="center" vertical="top" wrapText="1"/>
    </xf>
    <xf numFmtId="0" fontId="16" fillId="0" borderId="15" xfId="0" applyFont="1" applyBorder="1" applyAlignment="1">
      <alignment horizontal="center"/>
    </xf>
    <xf numFmtId="0" fontId="16" fillId="28" borderId="1" xfId="0" applyFont="1" applyFill="1" applyBorder="1" applyAlignment="1">
      <alignment horizontal="left"/>
    </xf>
    <xf numFmtId="0" fontId="16" fillId="28" borderId="1" xfId="0" applyFont="1" applyFill="1" applyBorder="1" applyAlignment="1">
      <alignment horizontal="center"/>
    </xf>
    <xf numFmtId="0" fontId="16" fillId="5" borderId="7" xfId="0" applyFont="1" applyFill="1" applyBorder="1" applyAlignment="1">
      <alignment horizontal="center" vertical="top" wrapText="1"/>
    </xf>
    <xf numFmtId="0" fontId="16" fillId="0" borderId="7" xfId="0" applyFont="1" applyBorder="1" applyAlignment="1">
      <alignment horizontal="center"/>
    </xf>
    <xf numFmtId="0" fontId="16" fillId="5" borderId="24" xfId="0" applyFont="1" applyFill="1" applyBorder="1" applyAlignment="1">
      <alignment horizontal="center" vertical="top" wrapText="1"/>
    </xf>
    <xf numFmtId="0" fontId="16" fillId="0" borderId="0" xfId="0" applyFont="1" applyAlignment="1">
      <alignment horizontal="left"/>
    </xf>
    <xf numFmtId="0" fontId="41" fillId="0" borderId="0" xfId="0" applyFont="1" applyAlignment="1">
      <alignment vertical="center" wrapText="1"/>
    </xf>
    <xf numFmtId="0" fontId="33" fillId="4" borderId="1" xfId="0" applyFont="1" applyFill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33" fillId="0" borderId="11" xfId="0" applyFont="1" applyBorder="1" applyAlignment="1">
      <alignment horizontal="left" vertical="center"/>
    </xf>
    <xf numFmtId="0" fontId="33" fillId="0" borderId="11" xfId="0" applyFont="1" applyBorder="1" applyAlignment="1">
      <alignment horizontal="center" vertical="center"/>
    </xf>
    <xf numFmtId="169" fontId="33" fillId="4" borderId="1" xfId="0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9" fontId="43" fillId="0" borderId="0" xfId="0" applyNumberFormat="1" applyFont="1" applyAlignment="1">
      <alignment horizontal="center" vertical="center"/>
    </xf>
    <xf numFmtId="49" fontId="33" fillId="0" borderId="1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173" fontId="16" fillId="0" borderId="1" xfId="32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173" fontId="16" fillId="0" borderId="3" xfId="32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173" fontId="40" fillId="7" borderId="0" xfId="0" applyNumberFormat="1" applyFont="1" applyFill="1" applyAlignment="1"/>
    <xf numFmtId="0" fontId="33" fillId="0" borderId="33" xfId="0" applyFont="1" applyBorder="1" applyAlignment="1">
      <alignment horizontal="left" vertical="center"/>
    </xf>
    <xf numFmtId="0" fontId="33" fillId="0" borderId="33" xfId="0" applyFont="1" applyBorder="1" applyAlignment="1">
      <alignment horizontal="center" vertical="center" wrapText="1"/>
    </xf>
    <xf numFmtId="0" fontId="33" fillId="0" borderId="33" xfId="0" applyFont="1" applyBorder="1" applyAlignment="1">
      <alignment horizontal="center" vertical="center"/>
    </xf>
    <xf numFmtId="169" fontId="33" fillId="0" borderId="1" xfId="0" applyNumberFormat="1" applyFont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33" fillId="0" borderId="15" xfId="0" applyFont="1" applyBorder="1" applyAlignment="1">
      <alignment horizontal="left" vertical="center"/>
    </xf>
    <xf numFmtId="0" fontId="33" fillId="0" borderId="15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 wrapText="1"/>
    </xf>
    <xf numFmtId="0" fontId="40" fillId="0" borderId="11" xfId="0" applyFont="1" applyBorder="1" applyAlignment="1"/>
    <xf numFmtId="0" fontId="40" fillId="0" borderId="11" xfId="0" applyFont="1" applyBorder="1" applyAlignment="1">
      <alignment horizontal="center" vertical="center"/>
    </xf>
    <xf numFmtId="0" fontId="33" fillId="32" borderId="1" xfId="0" applyFont="1" applyFill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7" fillId="0" borderId="0" xfId="0" applyFont="1" applyAlignment="1">
      <alignment horizontal="left" vertical="center"/>
    </xf>
    <xf numFmtId="49" fontId="47" fillId="0" borderId="0" xfId="0" applyNumberFormat="1" applyFont="1" applyAlignment="1">
      <alignment horizontal="left" vertical="center"/>
    </xf>
    <xf numFmtId="0" fontId="46" fillId="0" borderId="0" xfId="0" applyFont="1" applyAlignment="1">
      <alignment vertical="center"/>
    </xf>
    <xf numFmtId="0" fontId="46" fillId="0" borderId="0" xfId="0" applyFont="1">
      <alignment vertical="top"/>
    </xf>
    <xf numFmtId="0" fontId="3" fillId="0" borderId="1" xfId="33" applyBorder="1"/>
    <xf numFmtId="1" fontId="3" fillId="0" borderId="1" xfId="33" applyNumberFormat="1" applyBorder="1"/>
    <xf numFmtId="0" fontId="31" fillId="0" borderId="1" xfId="33" applyFont="1" applyBorder="1"/>
    <xf numFmtId="44" fontId="31" fillId="0" borderId="1" xfId="28" applyFont="1" applyBorder="1"/>
    <xf numFmtId="0" fontId="0" fillId="0" borderId="0" xfId="0" applyBorder="1">
      <alignment vertical="top"/>
    </xf>
    <xf numFmtId="170" fontId="0" fillId="0" borderId="0" xfId="0" applyNumberFormat="1" applyBorder="1">
      <alignment vertical="top"/>
    </xf>
    <xf numFmtId="0" fontId="0" fillId="0" borderId="1" xfId="0" applyBorder="1" applyAlignment="1"/>
    <xf numFmtId="0" fontId="0" fillId="4" borderId="1" xfId="0" applyFill="1" applyBorder="1" applyAlignment="1"/>
    <xf numFmtId="0" fontId="0" fillId="7" borderId="1" xfId="0" applyFill="1" applyBorder="1" applyAlignment="1"/>
    <xf numFmtId="0" fontId="0" fillId="33" borderId="1" xfId="0" applyFill="1" applyBorder="1" applyAlignment="1"/>
    <xf numFmtId="0" fontId="0" fillId="6" borderId="1" xfId="0" applyFill="1" applyBorder="1" applyAlignment="1"/>
    <xf numFmtId="44" fontId="0" fillId="7" borderId="1" xfId="28" applyFont="1" applyFill="1" applyBorder="1" applyAlignment="1"/>
    <xf numFmtId="44" fontId="0" fillId="33" borderId="1" xfId="28" applyFont="1" applyFill="1" applyBorder="1" applyAlignment="1"/>
    <xf numFmtId="44" fontId="0" fillId="6" borderId="1" xfId="28" applyFont="1" applyFill="1" applyBorder="1" applyAlignment="1"/>
    <xf numFmtId="44" fontId="0" fillId="0" borderId="0" xfId="0" applyNumberFormat="1">
      <alignment vertical="top"/>
    </xf>
    <xf numFmtId="0" fontId="48" fillId="0" borderId="1" xfId="0" applyFont="1" applyBorder="1" applyAlignment="1"/>
    <xf numFmtId="0" fontId="0" fillId="29" borderId="1" xfId="0" applyFill="1" applyBorder="1" applyAlignment="1"/>
    <xf numFmtId="0" fontId="48" fillId="29" borderId="1" xfId="0" applyFont="1" applyFill="1" applyBorder="1" applyAlignment="1"/>
    <xf numFmtId="0" fontId="48" fillId="20" borderId="1" xfId="0" applyFont="1" applyFill="1" applyBorder="1" applyAlignment="1"/>
    <xf numFmtId="44" fontId="0" fillId="20" borderId="1" xfId="28" applyFont="1" applyFill="1" applyBorder="1" applyAlignment="1"/>
    <xf numFmtId="1" fontId="0" fillId="0" borderId="1" xfId="0" applyNumberFormat="1" applyBorder="1" applyAlignment="1"/>
    <xf numFmtId="44" fontId="0" fillId="0" borderId="1" xfId="28" applyFont="1" applyBorder="1" applyAlignment="1"/>
    <xf numFmtId="44" fontId="20" fillId="0" borderId="0" xfId="0" applyNumberFormat="1" applyFont="1">
      <alignment vertical="top"/>
    </xf>
    <xf numFmtId="0" fontId="0" fillId="34" borderId="1" xfId="0" applyFill="1" applyBorder="1" applyAlignment="1"/>
    <xf numFmtId="0" fontId="20" fillId="0" borderId="1" xfId="0" applyFont="1" applyBorder="1" applyAlignment="1"/>
    <xf numFmtId="44" fontId="20" fillId="0" borderId="1" xfId="28" applyFont="1" applyBorder="1" applyAlignment="1"/>
    <xf numFmtId="44" fontId="0" fillId="0" borderId="2" xfId="0" applyNumberFormat="1" applyBorder="1">
      <alignment vertical="top"/>
    </xf>
    <xf numFmtId="0" fontId="20" fillId="0" borderId="0" xfId="0" applyFont="1" applyFill="1" applyBorder="1">
      <alignment vertical="top"/>
    </xf>
    <xf numFmtId="170" fontId="20" fillId="0" borderId="0" xfId="0" applyNumberFormat="1" applyFont="1">
      <alignment vertical="top"/>
    </xf>
    <xf numFmtId="44" fontId="40" fillId="7" borderId="1" xfId="28" applyFont="1" applyFill="1" applyBorder="1" applyAlignment="1">
      <alignment horizontal="left"/>
    </xf>
    <xf numFmtId="44" fontId="16" fillId="0" borderId="6" xfId="28" applyFont="1" applyBorder="1" applyAlignment="1">
      <alignment horizontal="left"/>
    </xf>
    <xf numFmtId="44" fontId="40" fillId="0" borderId="1" xfId="28" applyFont="1" applyBorder="1" applyAlignment="1"/>
    <xf numFmtId="1" fontId="16" fillId="4" borderId="11" xfId="30" applyNumberFormat="1" applyFont="1" applyFill="1" applyBorder="1" applyAlignment="1">
      <alignment horizontal="right" vertical="center" wrapText="1" indent="1"/>
    </xf>
    <xf numFmtId="44" fontId="40" fillId="0" borderId="1" xfId="28" applyFont="1" applyFill="1" applyBorder="1" applyAlignment="1">
      <alignment horizontal="right" vertical="center"/>
    </xf>
    <xf numFmtId="44" fontId="40" fillId="0" borderId="1" xfId="28" applyFont="1" applyFill="1" applyBorder="1" applyAlignment="1">
      <alignment horizontal="left" vertical="center" indent="1"/>
    </xf>
    <xf numFmtId="0" fontId="20" fillId="0" borderId="0" xfId="0" applyFont="1" applyAlignment="1"/>
    <xf numFmtId="44" fontId="0" fillId="0" borderId="1" xfId="28" applyFont="1" applyBorder="1" applyAlignment="1">
      <alignment vertical="top"/>
    </xf>
    <xf numFmtId="0" fontId="0" fillId="0" borderId="11" xfId="0" applyBorder="1">
      <alignment vertical="top"/>
    </xf>
    <xf numFmtId="44" fontId="0" fillId="0" borderId="11" xfId="28" applyFont="1" applyBorder="1" applyAlignment="1">
      <alignment vertical="top"/>
    </xf>
    <xf numFmtId="0" fontId="0" fillId="0" borderId="0" xfId="0" applyFill="1" applyBorder="1">
      <alignment vertical="top"/>
    </xf>
    <xf numFmtId="44" fontId="20" fillId="0" borderId="0" xfId="0" applyNumberFormat="1" applyFont="1" applyBorder="1">
      <alignment vertical="top"/>
    </xf>
    <xf numFmtId="0" fontId="45" fillId="2" borderId="0" xfId="0" applyFont="1" applyFill="1" applyAlignment="1">
      <alignment horizontal="center" vertical="top"/>
    </xf>
    <xf numFmtId="0" fontId="45" fillId="2" borderId="5" xfId="0" applyFont="1" applyFill="1" applyBorder="1" applyAlignment="1">
      <alignment horizontal="left"/>
    </xf>
    <xf numFmtId="0" fontId="45" fillId="2" borderId="1" xfId="0" applyFont="1" applyFill="1" applyBorder="1" applyAlignment="1"/>
    <xf numFmtId="0" fontId="45" fillId="2" borderId="6" xfId="0" applyFont="1" applyFill="1" applyBorder="1" applyAlignment="1">
      <alignment horizontal="left"/>
    </xf>
    <xf numFmtId="0" fontId="45" fillId="2" borderId="1" xfId="0" applyFont="1" applyFill="1" applyBorder="1" applyAlignment="1">
      <alignment horizontal="left"/>
    </xf>
    <xf numFmtId="0" fontId="45" fillId="2" borderId="1" xfId="0" applyFont="1" applyFill="1" applyBorder="1" applyAlignment="1">
      <alignment vertical="center"/>
    </xf>
    <xf numFmtId="0" fontId="45" fillId="2" borderId="1" xfId="0" applyFont="1" applyFill="1" applyBorder="1" applyAlignment="1">
      <alignment horizontal="right"/>
    </xf>
    <xf numFmtId="0" fontId="45" fillId="2" borderId="1" xfId="0" applyFont="1" applyFill="1" applyBorder="1" applyAlignment="1">
      <alignment horizontal="center"/>
    </xf>
    <xf numFmtId="0" fontId="45" fillId="2" borderId="9" xfId="0" applyFont="1" applyFill="1" applyBorder="1" applyAlignment="1">
      <alignment horizontal="left"/>
    </xf>
    <xf numFmtId="0" fontId="19" fillId="2" borderId="1" xfId="0" applyFont="1" applyFill="1" applyBorder="1" applyAlignment="1">
      <alignment horizontal="left"/>
    </xf>
    <xf numFmtId="0" fontId="19" fillId="2" borderId="1" xfId="0" applyFont="1" applyFill="1" applyBorder="1" applyAlignment="1"/>
    <xf numFmtId="0" fontId="19" fillId="2" borderId="1" xfId="0" applyFont="1" applyFill="1" applyBorder="1" applyAlignment="1">
      <alignment horizontal="center"/>
    </xf>
    <xf numFmtId="0" fontId="45" fillId="2" borderId="1" xfId="0" applyFont="1" applyFill="1" applyBorder="1" applyAlignment="1">
      <alignment horizontal="center" vertical="center"/>
    </xf>
    <xf numFmtId="0" fontId="45" fillId="2" borderId="1" xfId="0" applyFont="1" applyFill="1" applyBorder="1" applyAlignment="1">
      <alignment horizontal="left" vertical="center"/>
    </xf>
    <xf numFmtId="0" fontId="45" fillId="2" borderId="5" xfId="0" applyFont="1" applyFill="1" applyBorder="1" applyAlignment="1">
      <alignment horizontal="left" vertical="center"/>
    </xf>
    <xf numFmtId="0" fontId="45" fillId="2" borderId="8" xfId="0" applyFont="1" applyFill="1" applyBorder="1" applyAlignment="1">
      <alignment horizontal="left" vertical="center"/>
    </xf>
    <xf numFmtId="0" fontId="45" fillId="2" borderId="14" xfId="0" applyFont="1" applyFill="1" applyBorder="1" applyAlignment="1">
      <alignment horizontal="left" vertical="center"/>
    </xf>
    <xf numFmtId="0" fontId="45" fillId="2" borderId="15" xfId="0" applyFont="1" applyFill="1" applyBorder="1" applyAlignment="1">
      <alignment horizontal="left" vertical="center"/>
    </xf>
    <xf numFmtId="0" fontId="45" fillId="2" borderId="1" xfId="30" applyFont="1" applyFill="1" applyBorder="1" applyAlignment="1">
      <alignment wrapText="1"/>
    </xf>
    <xf numFmtId="0" fontId="45" fillId="2" borderId="1" xfId="30" applyFont="1" applyFill="1" applyBorder="1" applyAlignment="1">
      <alignment horizontal="center" wrapText="1"/>
    </xf>
    <xf numFmtId="0" fontId="45" fillId="2" borderId="1" xfId="0" applyFont="1" applyFill="1" applyBorder="1" applyAlignment="1">
      <alignment horizontal="left" wrapText="1"/>
    </xf>
    <xf numFmtId="0" fontId="45" fillId="2" borderId="13" xfId="0" applyFont="1" applyFill="1" applyBorder="1" applyAlignment="1">
      <alignment horizontal="center" wrapText="1"/>
    </xf>
    <xf numFmtId="0" fontId="45" fillId="2" borderId="6" xfId="0" applyFont="1" applyFill="1" applyBorder="1" applyAlignment="1">
      <alignment horizontal="center" wrapText="1"/>
    </xf>
    <xf numFmtId="0" fontId="45" fillId="2" borderId="1" xfId="0" applyFont="1" applyFill="1" applyBorder="1" applyAlignment="1">
      <alignment horizontal="center" wrapText="1"/>
    </xf>
    <xf numFmtId="0" fontId="45" fillId="2" borderId="1" xfId="0" applyFont="1" applyFill="1" applyBorder="1" applyAlignment="1">
      <alignment wrapText="1"/>
    </xf>
    <xf numFmtId="0" fontId="45" fillId="2" borderId="19" xfId="0" applyFont="1" applyFill="1" applyBorder="1" applyAlignment="1">
      <alignment horizontal="center" wrapText="1"/>
    </xf>
    <xf numFmtId="0" fontId="45" fillId="2" borderId="29" xfId="0" applyFont="1" applyFill="1" applyBorder="1" applyAlignment="1">
      <alignment horizontal="center" vertical="center"/>
    </xf>
    <xf numFmtId="0" fontId="45" fillId="2" borderId="32" xfId="0" applyFont="1" applyFill="1" applyBorder="1" applyAlignment="1">
      <alignment horizontal="center" vertical="center" wrapText="1"/>
    </xf>
    <xf numFmtId="0" fontId="45" fillId="2" borderId="30" xfId="0" applyFont="1" applyFill="1" applyBorder="1" applyAlignment="1">
      <alignment horizontal="center" vertical="center"/>
    </xf>
    <xf numFmtId="49" fontId="45" fillId="2" borderId="30" xfId="0" applyNumberFormat="1" applyFont="1" applyFill="1" applyBorder="1" applyAlignment="1">
      <alignment horizontal="center" vertical="center"/>
    </xf>
    <xf numFmtId="0" fontId="45" fillId="2" borderId="30" xfId="0" applyFont="1" applyFill="1" applyBorder="1" applyAlignment="1">
      <alignment horizontal="center" vertical="center" wrapText="1"/>
    </xf>
    <xf numFmtId="0" fontId="45" fillId="2" borderId="31" xfId="0" applyFont="1" applyFill="1" applyBorder="1" applyAlignment="1">
      <alignment horizontal="center" vertical="center"/>
    </xf>
    <xf numFmtId="0" fontId="45" fillId="2" borderId="32" xfId="0" applyFont="1" applyFill="1" applyBorder="1" applyAlignment="1">
      <alignment horizontal="center" vertical="center"/>
    </xf>
    <xf numFmtId="49" fontId="45" fillId="2" borderId="31" xfId="0" applyNumberFormat="1" applyFont="1" applyFill="1" applyBorder="1" applyAlignment="1">
      <alignment horizontal="center" vertical="center"/>
    </xf>
    <xf numFmtId="0" fontId="52" fillId="2" borderId="1" xfId="29" applyFont="1" applyFill="1" applyBorder="1" applyAlignment="1">
      <alignment horizontal="center" wrapText="1"/>
    </xf>
    <xf numFmtId="0" fontId="52" fillId="2" borderId="1" xfId="29" applyFont="1" applyFill="1" applyBorder="1" applyAlignment="1">
      <alignment horizontal="left" wrapText="1"/>
    </xf>
    <xf numFmtId="0" fontId="52" fillId="2" borderId="15" xfId="29" applyFont="1" applyFill="1" applyBorder="1" applyAlignment="1">
      <alignment horizontal="left" wrapText="1"/>
    </xf>
    <xf numFmtId="0" fontId="52" fillId="2" borderId="1" xfId="29" applyFont="1" applyFill="1" applyBorder="1" applyAlignment="1">
      <alignment horizontal="left" vertical="center"/>
    </xf>
    <xf numFmtId="0" fontId="52" fillId="2" borderId="1" xfId="29" applyFont="1" applyFill="1" applyBorder="1" applyAlignment="1">
      <alignment horizontal="left" vertical="center" wrapText="1"/>
    </xf>
    <xf numFmtId="0" fontId="52" fillId="2" borderId="15" xfId="29" applyFont="1" applyFill="1" applyBorder="1" applyAlignment="1">
      <alignment horizontal="left" vertical="center"/>
    </xf>
    <xf numFmtId="0" fontId="53" fillId="2" borderId="1" xfId="30" applyFont="1" applyFill="1" applyBorder="1" applyAlignment="1">
      <alignment horizontal="center" wrapText="1"/>
    </xf>
    <xf numFmtId="0" fontId="53" fillId="2" borderId="1" xfId="30" applyFont="1" applyFill="1" applyBorder="1" applyAlignment="1">
      <alignment horizontal="center" vertical="center"/>
    </xf>
    <xf numFmtId="0" fontId="53" fillId="2" borderId="15" xfId="30" applyFont="1" applyFill="1" applyBorder="1" applyAlignment="1">
      <alignment horizontal="center" vertical="center"/>
    </xf>
    <xf numFmtId="0" fontId="54" fillId="2" borderId="1" xfId="33" applyFont="1" applyFill="1" applyBorder="1"/>
    <xf numFmtId="0" fontId="51" fillId="2" borderId="1" xfId="33" applyFont="1" applyFill="1" applyBorder="1"/>
    <xf numFmtId="0" fontId="54" fillId="2" borderId="1" xfId="0" applyFont="1" applyFill="1" applyBorder="1" applyAlignment="1"/>
    <xf numFmtId="0" fontId="55" fillId="2" borderId="1" xfId="0" applyFont="1" applyFill="1" applyBorder="1" applyAlignment="1"/>
    <xf numFmtId="0" fontId="25" fillId="2" borderId="1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 indent="1"/>
    </xf>
    <xf numFmtId="0" fontId="19" fillId="2" borderId="1" xfId="0" applyFont="1" applyFill="1" applyBorder="1">
      <alignment vertical="top"/>
    </xf>
    <xf numFmtId="168" fontId="16" fillId="0" borderId="1" xfId="0" applyNumberFormat="1" applyFont="1" applyFill="1" applyBorder="1" applyAlignment="1">
      <alignment horizontal="left"/>
    </xf>
    <xf numFmtId="168" fontId="16" fillId="0" borderId="11" xfId="0" applyNumberFormat="1" applyFont="1" applyFill="1" applyBorder="1" applyAlignment="1"/>
    <xf numFmtId="168" fontId="16" fillId="0" borderId="1" xfId="0" applyNumberFormat="1" applyFont="1" applyFill="1" applyBorder="1" applyAlignment="1">
      <alignment horizontal="right"/>
    </xf>
    <xf numFmtId="168" fontId="16" fillId="0" borderId="1" xfId="0" applyNumberFormat="1" applyFont="1" applyFill="1" applyBorder="1" applyAlignment="1"/>
    <xf numFmtId="168" fontId="0" fillId="0" borderId="1" xfId="0" applyNumberFormat="1" applyFont="1" applyFill="1" applyBorder="1" applyAlignment="1">
      <alignment horizontal="right"/>
    </xf>
    <xf numFmtId="168" fontId="16" fillId="0" borderId="4" xfId="0" applyNumberFormat="1" applyFont="1" applyFill="1" applyBorder="1" applyAlignment="1"/>
    <xf numFmtId="168" fontId="0" fillId="0" borderId="1" xfId="0" applyNumberFormat="1" applyFont="1" applyFill="1" applyBorder="1" applyAlignment="1"/>
    <xf numFmtId="168" fontId="0" fillId="0" borderId="11" xfId="0" applyNumberFormat="1" applyFont="1" applyFill="1" applyBorder="1" applyAlignment="1">
      <alignment horizontal="right"/>
    </xf>
    <xf numFmtId="168" fontId="0" fillId="0" borderId="15" xfId="0" applyNumberFormat="1" applyFont="1" applyFill="1" applyBorder="1" applyAlignment="1">
      <alignment horizontal="right"/>
    </xf>
    <xf numFmtId="168" fontId="0" fillId="0" borderId="1" xfId="0" applyNumberFormat="1" applyFont="1" applyFill="1" applyBorder="1" applyAlignment="1">
      <alignment horizontal="center"/>
    </xf>
    <xf numFmtId="0" fontId="33" fillId="0" borderId="1" xfId="0" applyFont="1" applyFill="1" applyBorder="1" applyAlignment="1">
      <alignment horizontal="left" vertical="center"/>
    </xf>
    <xf numFmtId="168" fontId="0" fillId="0" borderId="11" xfId="0" applyNumberFormat="1" applyFont="1" applyFill="1" applyBorder="1" applyAlignment="1">
      <alignment horizontal="center"/>
    </xf>
    <xf numFmtId="168" fontId="0" fillId="0" borderId="1" xfId="0" applyNumberFormat="1" applyFont="1" applyFill="1" applyBorder="1" applyAlignment="1">
      <alignment horizontal="center" vertical="center"/>
    </xf>
    <xf numFmtId="168" fontId="0" fillId="0" borderId="1" xfId="0" applyNumberFormat="1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right" vertical="top" wrapText="1" indent="1"/>
    </xf>
    <xf numFmtId="0" fontId="16" fillId="5" borderId="1" xfId="0" applyFont="1" applyFill="1" applyBorder="1" applyAlignment="1">
      <alignment horizontal="right" vertical="top" wrapText="1" indent="1"/>
    </xf>
    <xf numFmtId="0" fontId="16" fillId="3" borderId="1" xfId="0" applyFont="1" applyFill="1" applyBorder="1" applyAlignment="1">
      <alignment horizontal="right" vertical="top" wrapText="1" indent="1"/>
    </xf>
    <xf numFmtId="170" fontId="20" fillId="0" borderId="0" xfId="0" applyNumberFormat="1" applyFont="1" applyBorder="1">
      <alignment vertical="top"/>
    </xf>
    <xf numFmtId="170" fontId="0" fillId="0" borderId="2" xfId="0" applyNumberFormat="1" applyBorder="1">
      <alignment vertical="top"/>
    </xf>
    <xf numFmtId="0" fontId="56" fillId="0" borderId="0" xfId="34">
      <alignment vertical="top"/>
    </xf>
    <xf numFmtId="167" fontId="0" fillId="0" borderId="1" xfId="1" applyNumberFormat="1" applyFont="1" applyBorder="1" applyAlignment="1"/>
    <xf numFmtId="0" fontId="15" fillId="0" borderId="1" xfId="0" applyFont="1" applyFill="1" applyBorder="1" applyAlignment="1">
      <alignment vertical="top"/>
    </xf>
    <xf numFmtId="0" fontId="16" fillId="0" borderId="1" xfId="0" applyFont="1" applyFill="1" applyBorder="1" applyAlignment="1">
      <alignment horizontal="left"/>
    </xf>
    <xf numFmtId="0" fontId="16" fillId="0" borderId="6" xfId="0" applyFont="1" applyFill="1" applyBorder="1" applyAlignment="1">
      <alignment horizontal="left"/>
    </xf>
    <xf numFmtId="0" fontId="15" fillId="0" borderId="7" xfId="0" applyFont="1" applyFill="1" applyBorder="1" applyAlignment="1">
      <alignment vertical="top"/>
    </xf>
    <xf numFmtId="0" fontId="15" fillId="0" borderId="6" xfId="0" applyFont="1" applyFill="1" applyBorder="1" applyAlignment="1">
      <alignment vertical="top"/>
    </xf>
    <xf numFmtId="0" fontId="16" fillId="0" borderId="8" xfId="0" applyFont="1" applyFill="1" applyBorder="1" applyAlignment="1"/>
    <xf numFmtId="0" fontId="16" fillId="0" borderId="6" xfId="0" applyFont="1" applyFill="1" applyBorder="1" applyAlignment="1"/>
    <xf numFmtId="169" fontId="16" fillId="0" borderId="1" xfId="0" applyNumberFormat="1" applyFont="1" applyFill="1" applyBorder="1" applyAlignment="1">
      <alignment horizontal="left"/>
    </xf>
    <xf numFmtId="0" fontId="15" fillId="0" borderId="1" xfId="0" applyFont="1" applyFill="1" applyBorder="1" applyAlignment="1">
      <alignment horizontal="left" vertical="top"/>
    </xf>
    <xf numFmtId="0" fontId="15" fillId="0" borderId="6" xfId="0" applyFont="1" applyFill="1" applyBorder="1" applyAlignment="1">
      <alignment horizontal="left" vertical="top"/>
    </xf>
    <xf numFmtId="0" fontId="16" fillId="0" borderId="6" xfId="0" applyFont="1" applyFill="1" applyBorder="1" applyAlignment="1">
      <alignment horizontal="left" vertical="top"/>
    </xf>
    <xf numFmtId="167" fontId="16" fillId="0" borderId="6" xfId="1" applyNumberFormat="1" applyFont="1" applyFill="1" applyBorder="1" applyAlignment="1">
      <alignment horizontal="left"/>
    </xf>
    <xf numFmtId="167" fontId="16" fillId="0" borderId="6" xfId="1" applyNumberFormat="1" applyFont="1" applyFill="1" applyBorder="1" applyAlignment="1">
      <alignment horizontal="right"/>
    </xf>
    <xf numFmtId="167" fontId="33" fillId="0" borderId="9" xfId="1" applyNumberFormat="1" applyFont="1" applyFill="1" applyBorder="1" applyAlignment="1">
      <alignment horizontal="left"/>
    </xf>
    <xf numFmtId="167" fontId="16" fillId="0" borderId="1" xfId="1" applyNumberFormat="1" applyFont="1" applyFill="1" applyBorder="1" applyAlignment="1">
      <alignment horizontal="left"/>
    </xf>
    <xf numFmtId="167" fontId="33" fillId="0" borderId="10" xfId="1" applyNumberFormat="1" applyFont="1" applyFill="1" applyBorder="1" applyAlignment="1">
      <alignment horizontal="left"/>
    </xf>
    <xf numFmtId="167" fontId="16" fillId="0" borderId="6" xfId="1" applyNumberFormat="1" applyFont="1" applyBorder="1" applyAlignment="1">
      <alignment horizontal="left"/>
    </xf>
    <xf numFmtId="167" fontId="16" fillId="0" borderId="6" xfId="1" applyNumberFormat="1" applyFont="1" applyBorder="1" applyAlignment="1">
      <alignment horizontal="right"/>
    </xf>
    <xf numFmtId="167" fontId="16" fillId="0" borderId="9" xfId="1" applyNumberFormat="1" applyFont="1" applyBorder="1" applyAlignment="1">
      <alignment horizontal="left"/>
    </xf>
    <xf numFmtId="0" fontId="16" fillId="0" borderId="11" xfId="0" applyFont="1" applyFill="1" applyBorder="1" applyAlignment="1">
      <alignment horizontal="left" vertical="top"/>
    </xf>
    <xf numFmtId="0" fontId="16" fillId="0" borderId="1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top"/>
    </xf>
    <xf numFmtId="0" fontId="16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vertical="center"/>
    </xf>
    <xf numFmtId="0" fontId="16" fillId="0" borderId="11" xfId="0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right" vertical="center"/>
    </xf>
    <xf numFmtId="0" fontId="16" fillId="0" borderId="1" xfId="0" applyFont="1" applyBorder="1" applyAlignment="1">
      <alignment horizontal="right"/>
    </xf>
    <xf numFmtId="167" fontId="16" fillId="0" borderId="11" xfId="1" applyNumberFormat="1" applyFont="1" applyFill="1" applyBorder="1" applyAlignment="1">
      <alignment horizontal="right" vertical="center"/>
    </xf>
    <xf numFmtId="167" fontId="16" fillId="0" borderId="1" xfId="1" applyNumberFormat="1" applyFont="1" applyFill="1" applyBorder="1" applyAlignment="1">
      <alignment horizontal="right" vertical="center"/>
    </xf>
    <xf numFmtId="167" fontId="40" fillId="7" borderId="1" xfId="1" applyNumberFormat="1" applyFont="1" applyFill="1" applyBorder="1" applyAlignment="1">
      <alignment horizontal="right"/>
    </xf>
    <xf numFmtId="0" fontId="16" fillId="0" borderId="11" xfId="0" applyFont="1" applyFill="1" applyBorder="1" applyAlignment="1"/>
    <xf numFmtId="49" fontId="16" fillId="0" borderId="1" xfId="0" applyNumberFormat="1" applyFont="1" applyFill="1" applyBorder="1" applyAlignment="1">
      <alignment horizontal="left"/>
    </xf>
    <xf numFmtId="0" fontId="16" fillId="0" borderId="11" xfId="0" applyFont="1" applyFill="1" applyBorder="1" applyAlignment="1">
      <alignment horizontal="center"/>
    </xf>
    <xf numFmtId="49" fontId="16" fillId="0" borderId="1" xfId="0" applyNumberFormat="1" applyFont="1" applyFill="1" applyBorder="1" applyAlignment="1">
      <alignment horizontal="left" vertical="top"/>
    </xf>
    <xf numFmtId="0" fontId="16" fillId="0" borderId="1" xfId="0" applyFont="1" applyFill="1" applyBorder="1" applyAlignment="1">
      <alignment horizontal="center"/>
    </xf>
    <xf numFmtId="1" fontId="16" fillId="0" borderId="11" xfId="0" applyNumberFormat="1" applyFont="1" applyFill="1" applyBorder="1" applyAlignment="1">
      <alignment horizontal="right"/>
    </xf>
    <xf numFmtId="0" fontId="16" fillId="0" borderId="11" xfId="0" applyFont="1" applyFill="1" applyBorder="1" applyAlignment="1">
      <alignment horizontal="right"/>
    </xf>
    <xf numFmtId="1" fontId="16" fillId="0" borderId="11" xfId="0" applyNumberFormat="1" applyFont="1" applyFill="1" applyBorder="1" applyAlignment="1">
      <alignment horizontal="right" vertical="center"/>
    </xf>
    <xf numFmtId="1" fontId="16" fillId="0" borderId="1" xfId="0" applyNumberFormat="1" applyFont="1" applyFill="1" applyBorder="1" applyAlignment="1">
      <alignment horizontal="right"/>
    </xf>
    <xf numFmtId="0" fontId="16" fillId="0" borderId="1" xfId="0" applyFont="1" applyFill="1" applyBorder="1" applyAlignment="1">
      <alignment horizontal="right"/>
    </xf>
    <xf numFmtId="1" fontId="16" fillId="0" borderId="1" xfId="0" applyNumberFormat="1" applyFont="1" applyFill="1" applyBorder="1" applyAlignment="1">
      <alignment horizontal="right" vertical="center"/>
    </xf>
    <xf numFmtId="2" fontId="40" fillId="0" borderId="1" xfId="0" applyNumberFormat="1" applyFont="1" applyBorder="1" applyAlignment="1">
      <alignment horizontal="right" vertical="center"/>
    </xf>
    <xf numFmtId="1" fontId="40" fillId="0" borderId="1" xfId="0" applyNumberFormat="1" applyFont="1" applyBorder="1" applyAlignment="1">
      <alignment horizontal="right" vertical="center"/>
    </xf>
    <xf numFmtId="0" fontId="40" fillId="0" borderId="1" xfId="0" applyFont="1" applyBorder="1" applyAlignment="1">
      <alignment horizontal="right" vertical="center"/>
    </xf>
    <xf numFmtId="167" fontId="40" fillId="7" borderId="1" xfId="1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horizontal="right"/>
    </xf>
    <xf numFmtId="1" fontId="0" fillId="0" borderId="1" xfId="0" applyNumberFormat="1" applyFont="1" applyBorder="1" applyAlignment="1">
      <alignment horizontal="right"/>
    </xf>
    <xf numFmtId="167" fontId="0" fillId="7" borderId="1" xfId="1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horizontal="left" vertical="top"/>
    </xf>
    <xf numFmtId="49" fontId="15" fillId="0" borderId="1" xfId="0" applyNumberFormat="1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right"/>
    </xf>
    <xf numFmtId="1" fontId="0" fillId="0" borderId="1" xfId="0" applyNumberFormat="1" applyFont="1" applyFill="1" applyBorder="1" applyAlignment="1">
      <alignment horizontal="right"/>
    </xf>
    <xf numFmtId="0" fontId="16" fillId="0" borderId="1" xfId="0" applyFont="1" applyFill="1" applyBorder="1" applyAlignment="1">
      <alignment horizontal="right" vertical="top"/>
    </xf>
    <xf numFmtId="0" fontId="15" fillId="0" borderId="1" xfId="0" applyFont="1" applyFill="1" applyBorder="1" applyAlignment="1">
      <alignment horizontal="right" vertical="top"/>
    </xf>
    <xf numFmtId="1" fontId="16" fillId="0" borderId="1" xfId="0" applyNumberFormat="1" applyFont="1" applyBorder="1" applyAlignment="1">
      <alignment horizontal="right"/>
    </xf>
    <xf numFmtId="167" fontId="16" fillId="0" borderId="1" xfId="1" applyNumberFormat="1" applyFont="1" applyFill="1" applyBorder="1" applyAlignment="1">
      <alignment horizontal="right"/>
    </xf>
    <xf numFmtId="167" fontId="16" fillId="7" borderId="1" xfId="1" applyNumberFormat="1" applyFont="1" applyFill="1" applyBorder="1" applyAlignment="1">
      <alignment horizontal="right"/>
    </xf>
    <xf numFmtId="167" fontId="16" fillId="0" borderId="1" xfId="1" applyNumberFormat="1" applyFont="1" applyBorder="1" applyAlignment="1">
      <alignment horizontal="right"/>
    </xf>
    <xf numFmtId="167" fontId="40" fillId="0" borderId="1" xfId="1" applyNumberFormat="1" applyFont="1" applyBorder="1" applyAlignment="1">
      <alignment horizontal="right"/>
    </xf>
    <xf numFmtId="167" fontId="16" fillId="0" borderId="1" xfId="1" applyNumberFormat="1" applyFont="1" applyBorder="1" applyAlignment="1">
      <alignment horizontal="left"/>
    </xf>
    <xf numFmtId="167" fontId="40" fillId="0" borderId="1" xfId="1" applyNumberFormat="1" applyFont="1" applyBorder="1" applyAlignment="1">
      <alignment horizontal="left"/>
    </xf>
    <xf numFmtId="0" fontId="16" fillId="0" borderId="1" xfId="0" applyFont="1" applyFill="1" applyBorder="1" applyAlignment="1">
      <alignment vertical="top"/>
    </xf>
    <xf numFmtId="0" fontId="16" fillId="0" borderId="1" xfId="0" applyFont="1" applyFill="1" applyBorder="1" applyAlignment="1">
      <alignment horizontal="center" vertical="center"/>
    </xf>
    <xf numFmtId="167" fontId="16" fillId="0" borderId="1" xfId="1" applyNumberFormat="1" applyFont="1" applyFill="1" applyBorder="1" applyAlignment="1">
      <alignment vertical="center"/>
    </xf>
    <xf numFmtId="167" fontId="16" fillId="0" borderId="1" xfId="0" applyNumberFormat="1" applyFont="1" applyFill="1" applyBorder="1" applyAlignment="1">
      <alignment vertical="center"/>
    </xf>
    <xf numFmtId="170" fontId="40" fillId="7" borderId="1" xfId="28" applyNumberFormat="1" applyFont="1" applyFill="1" applyBorder="1" applyAlignment="1">
      <alignment horizontal="left" vertical="center"/>
    </xf>
    <xf numFmtId="170" fontId="0" fillId="0" borderId="1" xfId="28" applyNumberFormat="1" applyFont="1" applyBorder="1" applyAlignment="1"/>
    <xf numFmtId="0" fontId="57" fillId="2" borderId="1" xfId="0" applyFont="1" applyFill="1" applyBorder="1" applyAlignment="1"/>
    <xf numFmtId="0" fontId="37" fillId="0" borderId="1" xfId="0" applyFont="1" applyBorder="1" applyAlignment="1"/>
    <xf numFmtId="170" fontId="37" fillId="0" borderId="1" xfId="28" applyNumberFormat="1" applyFont="1" applyBorder="1" applyAlignment="1"/>
    <xf numFmtId="0" fontId="58" fillId="0" borderId="1" xfId="0" applyFont="1" applyBorder="1" applyAlignment="1"/>
    <xf numFmtId="170" fontId="58" fillId="0" borderId="1" xfId="28" applyNumberFormat="1" applyFont="1" applyBorder="1" applyAlignment="1"/>
    <xf numFmtId="0" fontId="37" fillId="0" borderId="1" xfId="0" applyFont="1" applyBorder="1" applyAlignment="1">
      <alignment horizontal="right"/>
    </xf>
    <xf numFmtId="0" fontId="58" fillId="0" borderId="1" xfId="0" applyFont="1" applyBorder="1" applyAlignment="1">
      <alignment horizontal="left"/>
    </xf>
    <xf numFmtId="0" fontId="59" fillId="0" borderId="1" xfId="0" applyFont="1" applyFill="1" applyBorder="1" applyAlignment="1"/>
    <xf numFmtId="0" fontId="0" fillId="0" borderId="1" xfId="0" applyFill="1" applyBorder="1" applyAlignment="1"/>
    <xf numFmtId="170" fontId="0" fillId="0" borderId="1" xfId="28" applyNumberFormat="1" applyFont="1" applyFill="1" applyBorder="1" applyAlignment="1"/>
    <xf numFmtId="0" fontId="39" fillId="0" borderId="1" xfId="0" applyFont="1" applyBorder="1" applyAlignment="1"/>
    <xf numFmtId="0" fontId="35" fillId="0" borderId="1" xfId="0" applyFont="1" applyBorder="1" applyAlignment="1"/>
    <xf numFmtId="170" fontId="35" fillId="0" borderId="1" xfId="28" applyNumberFormat="1" applyFont="1" applyBorder="1"/>
    <xf numFmtId="0" fontId="57" fillId="2" borderId="1" xfId="30" applyFont="1" applyFill="1" applyBorder="1"/>
    <xf numFmtId="170" fontId="37" fillId="0" borderId="1" xfId="28" applyNumberFormat="1" applyFont="1" applyBorder="1"/>
    <xf numFmtId="170" fontId="37" fillId="0" borderId="0" xfId="28" applyNumberFormat="1" applyFont="1"/>
    <xf numFmtId="0" fontId="37" fillId="0" borderId="1" xfId="0" applyFont="1" applyBorder="1" applyAlignment="1">
      <alignment horizontal="left"/>
    </xf>
    <xf numFmtId="0" fontId="20" fillId="0" borderId="1" xfId="0" applyFont="1" applyFill="1" applyBorder="1" applyAlignment="1"/>
    <xf numFmtId="170" fontId="20" fillId="0" borderId="1" xfId="28" applyNumberFormat="1" applyFont="1" applyFill="1" applyBorder="1" applyAlignment="1"/>
    <xf numFmtId="0" fontId="61" fillId="0" borderId="0" xfId="0" applyFont="1" applyAlignment="1">
      <alignment vertical="top" wrapText="1"/>
    </xf>
    <xf numFmtId="0" fontId="64" fillId="5" borderId="6" xfId="0" applyFont="1" applyFill="1" applyBorder="1" applyAlignment="1">
      <alignment horizontal="left" vertical="top" wrapText="1"/>
    </xf>
    <xf numFmtId="0" fontId="64" fillId="3" borderId="6" xfId="0" applyFont="1" applyFill="1" applyBorder="1" applyAlignment="1">
      <alignment horizontal="left" vertical="top" wrapText="1"/>
    </xf>
    <xf numFmtId="0" fontId="64" fillId="5" borderId="24" xfId="0" applyFont="1" applyFill="1" applyBorder="1" applyAlignment="1">
      <alignment horizontal="left" vertical="top" wrapText="1"/>
    </xf>
    <xf numFmtId="0" fontId="65" fillId="5" borderId="6" xfId="0" applyFont="1" applyFill="1" applyBorder="1" applyAlignment="1">
      <alignment horizontal="left" vertical="top" wrapText="1"/>
    </xf>
    <xf numFmtId="0" fontId="62" fillId="3" borderId="6" xfId="0" applyFont="1" applyFill="1" applyBorder="1" applyAlignment="1">
      <alignment horizontal="center" wrapText="1"/>
    </xf>
    <xf numFmtId="0" fontId="64" fillId="5" borderId="6" xfId="0" applyFont="1" applyFill="1" applyBorder="1" applyAlignment="1">
      <alignment horizontal="center" vertical="top" wrapText="1"/>
    </xf>
    <xf numFmtId="0" fontId="64" fillId="5" borderId="6" xfId="0" applyFont="1" applyFill="1" applyBorder="1" applyAlignment="1">
      <alignment vertical="top" wrapText="1"/>
    </xf>
    <xf numFmtId="0" fontId="64" fillId="3" borderId="6" xfId="0" applyFont="1" applyFill="1" applyBorder="1" applyAlignment="1">
      <alignment horizontal="center" vertical="top" wrapText="1"/>
    </xf>
    <xf numFmtId="0" fontId="64" fillId="3" borderId="6" xfId="0" applyFont="1" applyFill="1" applyBorder="1" applyAlignment="1">
      <alignment vertical="top" wrapText="1"/>
    </xf>
    <xf numFmtId="0" fontId="67" fillId="3" borderId="6" xfId="0" applyFont="1" applyFill="1" applyBorder="1" applyAlignment="1">
      <alignment horizontal="center" vertical="top" wrapText="1"/>
    </xf>
    <xf numFmtId="0" fontId="62" fillId="3" borderId="6" xfId="0" applyFont="1" applyFill="1" applyBorder="1" applyAlignment="1">
      <alignment horizontal="left" wrapText="1"/>
    </xf>
    <xf numFmtId="0" fontId="61" fillId="0" borderId="0" xfId="0" applyFont="1" applyAlignment="1">
      <alignment wrapText="1"/>
    </xf>
    <xf numFmtId="15" fontId="61" fillId="0" borderId="0" xfId="0" applyNumberFormat="1" applyFont="1" applyAlignment="1">
      <alignment wrapText="1"/>
    </xf>
    <xf numFmtId="0" fontId="63" fillId="0" borderId="6" xfId="0" applyFont="1" applyBorder="1" applyAlignment="1">
      <alignment wrapText="1"/>
    </xf>
    <xf numFmtId="0" fontId="61" fillId="0" borderId="6" xfId="0" applyFont="1" applyBorder="1" applyAlignment="1">
      <alignment horizontal="left" wrapText="1"/>
    </xf>
    <xf numFmtId="0" fontId="65" fillId="0" borderId="6" xfId="0" applyFont="1" applyBorder="1" applyAlignment="1">
      <alignment horizontal="left" wrapText="1"/>
    </xf>
    <xf numFmtId="0" fontId="61" fillId="0" borderId="6" xfId="0" applyFont="1" applyBorder="1" applyAlignment="1">
      <alignment wrapText="1"/>
    </xf>
    <xf numFmtId="0" fontId="61" fillId="0" borderId="24" xfId="0" applyFont="1" applyBorder="1" applyAlignment="1">
      <alignment horizontal="left" wrapText="1"/>
    </xf>
    <xf numFmtId="0" fontId="61" fillId="0" borderId="9" xfId="0" applyFont="1" applyBorder="1" applyAlignment="1">
      <alignment horizontal="left" wrapText="1"/>
    </xf>
    <xf numFmtId="0" fontId="61" fillId="0" borderId="0" xfId="0" applyFont="1" applyAlignment="1">
      <alignment horizontal="left" wrapText="1"/>
    </xf>
    <xf numFmtId="0" fontId="66" fillId="0" borderId="6" xfId="0" applyFont="1" applyBorder="1" applyAlignment="1">
      <alignment horizontal="left" wrapText="1"/>
    </xf>
    <xf numFmtId="0" fontId="61" fillId="5" borderId="6" xfId="0" applyFont="1" applyFill="1" applyBorder="1" applyAlignment="1">
      <alignment horizontal="left" vertical="top" wrapText="1"/>
    </xf>
    <xf numFmtId="0" fontId="66" fillId="0" borderId="0" xfId="0" applyFont="1" applyAlignment="1">
      <alignment wrapText="1"/>
    </xf>
    <xf numFmtId="0" fontId="66" fillId="0" borderId="6" xfId="0" applyFont="1" applyBorder="1" applyAlignment="1">
      <alignment wrapText="1"/>
    </xf>
    <xf numFmtId="0" fontId="63" fillId="0" borderId="6" xfId="0" applyFont="1" applyBorder="1" applyAlignment="1">
      <alignment horizontal="left" wrapText="1"/>
    </xf>
    <xf numFmtId="0" fontId="67" fillId="0" borderId="6" xfId="0" applyFont="1" applyBorder="1" applyAlignment="1">
      <alignment horizontal="left" wrapText="1"/>
    </xf>
    <xf numFmtId="0" fontId="67" fillId="0" borderId="6" xfId="0" applyFont="1" applyBorder="1" applyAlignment="1">
      <alignment wrapText="1"/>
    </xf>
    <xf numFmtId="44" fontId="65" fillId="5" borderId="6" xfId="28" applyFont="1" applyFill="1" applyBorder="1" applyAlignment="1">
      <alignment horizontal="left" vertical="top" wrapText="1"/>
    </xf>
    <xf numFmtId="44" fontId="61" fillId="0" borderId="6" xfId="28" applyFont="1" applyBorder="1" applyAlignment="1">
      <alignment horizontal="left" wrapText="1"/>
    </xf>
    <xf numFmtId="44" fontId="65" fillId="0" borderId="6" xfId="28" applyFont="1" applyBorder="1" applyAlignment="1">
      <alignment horizontal="left" vertical="top" wrapText="1"/>
    </xf>
    <xf numFmtId="44" fontId="64" fillId="5" borderId="6" xfId="28" applyFont="1" applyFill="1" applyBorder="1" applyAlignment="1">
      <alignment horizontal="left" vertical="top" wrapText="1"/>
    </xf>
    <xf numFmtId="44" fontId="65" fillId="0" borderId="6" xfId="28" applyFont="1" applyBorder="1" applyAlignment="1">
      <alignment horizontal="left" wrapText="1"/>
    </xf>
    <xf numFmtId="44" fontId="64" fillId="3" borderId="6" xfId="28" applyFont="1" applyFill="1" applyBorder="1" applyAlignment="1">
      <alignment horizontal="left" vertical="top" wrapText="1"/>
    </xf>
    <xf numFmtId="44" fontId="61" fillId="0" borderId="6" xfId="28" applyFont="1" applyBorder="1" applyAlignment="1">
      <alignment wrapText="1"/>
    </xf>
    <xf numFmtId="44" fontId="61" fillId="0" borderId="24" xfId="28" applyFont="1" applyBorder="1" applyAlignment="1">
      <alignment horizontal="left" wrapText="1"/>
    </xf>
    <xf numFmtId="44" fontId="61" fillId="0" borderId="0" xfId="0" applyNumberFormat="1" applyFont="1" applyAlignment="1">
      <alignment wrapText="1"/>
    </xf>
    <xf numFmtId="44" fontId="64" fillId="5" borderId="6" xfId="28" applyFont="1" applyFill="1" applyBorder="1" applyAlignment="1">
      <alignment vertical="top" wrapText="1"/>
    </xf>
    <xf numFmtId="44" fontId="61" fillId="0" borderId="0" xfId="28" applyFont="1" applyAlignment="1">
      <alignment wrapText="1"/>
    </xf>
    <xf numFmtId="44" fontId="64" fillId="3" borderId="6" xfId="28" applyFont="1" applyFill="1" applyBorder="1" applyAlignment="1">
      <alignment vertical="top" wrapText="1"/>
    </xf>
    <xf numFmtId="44" fontId="67" fillId="3" borderId="6" xfId="28" applyFont="1" applyFill="1" applyBorder="1" applyAlignment="1">
      <alignment wrapText="1"/>
    </xf>
    <xf numFmtId="44" fontId="67" fillId="0" borderId="6" xfId="28" applyFont="1" applyBorder="1" applyAlignment="1">
      <alignment horizontal="left" wrapText="1"/>
    </xf>
    <xf numFmtId="44" fontId="67" fillId="3" borderId="6" xfId="28" applyFont="1" applyFill="1" applyBorder="1" applyAlignment="1">
      <alignment horizontal="left" wrapText="1"/>
    </xf>
    <xf numFmtId="44" fontId="67" fillId="0" borderId="6" xfId="28" applyFont="1" applyBorder="1" applyAlignment="1">
      <alignment wrapText="1"/>
    </xf>
    <xf numFmtId="0" fontId="68" fillId="0" borderId="0" xfId="0" applyFont="1" applyAlignment="1">
      <alignment vertical="top" wrapText="1"/>
    </xf>
    <xf numFmtId="44" fontId="68" fillId="0" borderId="0" xfId="0" applyNumberFormat="1" applyFont="1" applyAlignment="1">
      <alignment vertical="top" wrapText="1"/>
    </xf>
    <xf numFmtId="170" fontId="68" fillId="0" borderId="0" xfId="0" applyNumberFormat="1" applyFont="1" applyAlignment="1">
      <alignment vertical="top" wrapText="1"/>
    </xf>
    <xf numFmtId="167" fontId="20" fillId="0" borderId="0" xfId="1" applyNumberFormat="1" applyFont="1" applyAlignment="1">
      <alignment vertical="top"/>
    </xf>
    <xf numFmtId="1" fontId="16" fillId="0" borderId="11" xfId="30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/>
    <xf numFmtId="0" fontId="0" fillId="0" borderId="1" xfId="0" applyFont="1" applyFill="1" applyBorder="1" applyAlignment="1"/>
    <xf numFmtId="0" fontId="0" fillId="0" borderId="15" xfId="0" applyFont="1" applyFill="1" applyBorder="1" applyAlignment="1"/>
    <xf numFmtId="170" fontId="0" fillId="0" borderId="1" xfId="28" applyNumberFormat="1" applyFont="1" applyBorder="1" applyAlignment="1">
      <alignment vertical="top"/>
    </xf>
    <xf numFmtId="44" fontId="18" fillId="0" borderId="1" xfId="28" applyFont="1" applyBorder="1"/>
    <xf numFmtId="0" fontId="18" fillId="0" borderId="1" xfId="35" applyFont="1" applyBorder="1"/>
    <xf numFmtId="0" fontId="69" fillId="2" borderId="1" xfId="0" applyFont="1" applyFill="1" applyBorder="1" applyAlignment="1"/>
    <xf numFmtId="49" fontId="37" fillId="0" borderId="1" xfId="0" applyNumberFormat="1" applyFont="1" applyFill="1" applyBorder="1" applyAlignment="1"/>
    <xf numFmtId="44" fontId="37" fillId="0" borderId="1" xfId="28" applyFont="1" applyBorder="1" applyAlignment="1"/>
    <xf numFmtId="49" fontId="37" fillId="0" borderId="1" xfId="0" applyNumberFormat="1" applyFont="1" applyBorder="1" applyAlignment="1"/>
    <xf numFmtId="49" fontId="58" fillId="0" borderId="1" xfId="0" applyNumberFormat="1" applyFont="1" applyFill="1" applyBorder="1" applyAlignment="1"/>
    <xf numFmtId="44" fontId="58" fillId="0" borderId="1" xfId="0" applyNumberFormat="1" applyFont="1" applyBorder="1">
      <alignment vertical="top"/>
    </xf>
    <xf numFmtId="0" fontId="37" fillId="0" borderId="1" xfId="0" applyFont="1" applyBorder="1">
      <alignment vertical="top"/>
    </xf>
    <xf numFmtId="0" fontId="70" fillId="0" borderId="0" xfId="0" pivotButton="1" applyFont="1">
      <alignment vertical="top"/>
    </xf>
    <xf numFmtId="0" fontId="70" fillId="0" borderId="0" xfId="0" applyFont="1">
      <alignment vertical="top"/>
    </xf>
    <xf numFmtId="0" fontId="70" fillId="0" borderId="0" xfId="0" applyFont="1" applyAlignment="1">
      <alignment horizontal="left" vertical="top"/>
    </xf>
    <xf numFmtId="44" fontId="70" fillId="0" borderId="0" xfId="0" applyNumberFormat="1" applyFont="1">
      <alignment vertical="top"/>
    </xf>
    <xf numFmtId="0" fontId="1" fillId="0" borderId="1" xfId="33" applyFont="1" applyBorder="1"/>
    <xf numFmtId="1" fontId="16" fillId="2" borderId="11" xfId="0" applyNumberFormat="1" applyFont="1" applyFill="1" applyBorder="1" applyAlignment="1">
      <alignment horizontal="right"/>
    </xf>
    <xf numFmtId="0" fontId="17" fillId="0" borderId="0" xfId="0" applyFont="1" applyAlignment="1">
      <alignment horizontal="center" vertical="center"/>
    </xf>
    <xf numFmtId="0" fontId="44" fillId="4" borderId="16" xfId="0" applyFont="1" applyFill="1" applyBorder="1" applyAlignment="1">
      <alignment horizontal="center" vertical="center"/>
    </xf>
    <xf numFmtId="0" fontId="44" fillId="4" borderId="18" xfId="0" applyFont="1" applyFill="1" applyBorder="1" applyAlignment="1">
      <alignment horizontal="center" vertical="center"/>
    </xf>
    <xf numFmtId="0" fontId="38" fillId="4" borderId="16" xfId="0" applyFont="1" applyFill="1" applyBorder="1" applyAlignment="1">
      <alignment horizontal="center" vertical="center"/>
    </xf>
    <xf numFmtId="0" fontId="38" fillId="4" borderId="17" xfId="0" applyFont="1" applyFill="1" applyBorder="1" applyAlignment="1">
      <alignment horizontal="center" vertical="center"/>
    </xf>
    <xf numFmtId="0" fontId="38" fillId="4" borderId="18" xfId="0" applyFont="1" applyFill="1" applyBorder="1" applyAlignment="1">
      <alignment horizontal="center" vertical="center"/>
    </xf>
    <xf numFmtId="0" fontId="40" fillId="0" borderId="28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4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6" fillId="0" borderId="0" xfId="30" applyFont="1" applyAlignment="1">
      <alignment horizontal="left"/>
    </xf>
    <xf numFmtId="0" fontId="16" fillId="0" borderId="0" xfId="30" applyFont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42" fillId="4" borderId="16" xfId="0" applyFont="1" applyFill="1" applyBorder="1" applyAlignment="1">
      <alignment horizontal="center" vertical="center"/>
    </xf>
    <xf numFmtId="0" fontId="42" fillId="4" borderId="17" xfId="0" applyFont="1" applyFill="1" applyBorder="1" applyAlignment="1">
      <alignment horizontal="center" vertical="center"/>
    </xf>
    <xf numFmtId="0" fontId="42" fillId="4" borderId="18" xfId="0" applyFont="1" applyFill="1" applyBorder="1" applyAlignment="1">
      <alignment horizontal="center" vertical="center"/>
    </xf>
    <xf numFmtId="0" fontId="32" fillId="0" borderId="2" xfId="30" applyFont="1" applyBorder="1" applyAlignment="1">
      <alignment horizontal="center"/>
    </xf>
    <xf numFmtId="0" fontId="32" fillId="0" borderId="20" xfId="30" applyFont="1" applyBorder="1" applyAlignment="1">
      <alignment horizontal="center"/>
    </xf>
    <xf numFmtId="0" fontId="27" fillId="0" borderId="2" xfId="29" applyFont="1" applyBorder="1" applyAlignment="1">
      <alignment horizontal="center"/>
    </xf>
    <xf numFmtId="0" fontId="27" fillId="0" borderId="20" xfId="29" applyFont="1" applyBorder="1" applyAlignment="1">
      <alignment horizontal="center"/>
    </xf>
    <xf numFmtId="0" fontId="22" fillId="4" borderId="16" xfId="0" applyFont="1" applyFill="1" applyBorder="1" applyAlignment="1">
      <alignment horizontal="center" vertical="center"/>
    </xf>
    <xf numFmtId="0" fontId="22" fillId="4" borderId="17" xfId="0" applyFont="1" applyFill="1" applyBorder="1" applyAlignment="1">
      <alignment horizontal="center" vertical="center"/>
    </xf>
    <xf numFmtId="0" fontId="22" fillId="4" borderId="18" xfId="0" applyFont="1" applyFill="1" applyBorder="1" applyAlignment="1">
      <alignment horizontal="center" vertical="center"/>
    </xf>
    <xf numFmtId="0" fontId="27" fillId="0" borderId="1" xfId="29" applyFont="1" applyBorder="1" applyAlignment="1">
      <alignment horizontal="center" wrapText="1"/>
    </xf>
    <xf numFmtId="0" fontId="27" fillId="0" borderId="2" xfId="29" applyFont="1" applyBorder="1" applyAlignment="1">
      <alignment horizontal="center" wrapText="1"/>
    </xf>
    <xf numFmtId="0" fontId="27" fillId="0" borderId="20" xfId="29" applyFont="1" applyBorder="1" applyAlignment="1">
      <alignment horizontal="center" wrapText="1"/>
    </xf>
    <xf numFmtId="0" fontId="60" fillId="4" borderId="16" xfId="0" applyFont="1" applyFill="1" applyBorder="1" applyAlignment="1">
      <alignment horizontal="center" vertical="center"/>
    </xf>
    <xf numFmtId="0" fontId="60" fillId="4" borderId="17" xfId="0" applyFont="1" applyFill="1" applyBorder="1" applyAlignment="1">
      <alignment horizontal="center" vertical="center"/>
    </xf>
    <xf numFmtId="0" fontId="60" fillId="4" borderId="18" xfId="0" applyFont="1" applyFill="1" applyBorder="1" applyAlignment="1">
      <alignment horizontal="center" vertical="center"/>
    </xf>
    <xf numFmtId="0" fontId="18" fillId="0" borderId="0" xfId="30" applyFont="1" applyFill="1" applyAlignment="1">
      <alignment horizontal="left"/>
    </xf>
    <xf numFmtId="0" fontId="35" fillId="16" borderId="26" xfId="30" applyFont="1" applyFill="1" applyBorder="1" applyAlignment="1">
      <alignment horizontal="center"/>
    </xf>
    <xf numFmtId="0" fontId="35" fillId="16" borderId="2" xfId="30" applyFont="1" applyFill="1" applyBorder="1" applyAlignment="1">
      <alignment horizontal="center"/>
    </xf>
    <xf numFmtId="0" fontId="42" fillId="4" borderId="16" xfId="0" applyFont="1" applyFill="1" applyBorder="1" applyAlignment="1">
      <alignment horizontal="center" vertical="center" wrapText="1"/>
    </xf>
    <xf numFmtId="0" fontId="42" fillId="4" borderId="17" xfId="0" applyFont="1" applyFill="1" applyBorder="1" applyAlignment="1">
      <alignment horizontal="center" vertical="center" wrapText="1"/>
    </xf>
    <xf numFmtId="0" fontId="42" fillId="4" borderId="18" xfId="0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26" fillId="4" borderId="16" xfId="0" applyFont="1" applyFill="1" applyBorder="1" applyAlignment="1">
      <alignment horizontal="center" vertical="center"/>
    </xf>
    <xf numFmtId="0" fontId="26" fillId="4" borderId="17" xfId="0" applyFont="1" applyFill="1" applyBorder="1" applyAlignment="1">
      <alignment horizontal="center" vertical="center"/>
    </xf>
    <xf numFmtId="0" fontId="26" fillId="4" borderId="18" xfId="0" applyFont="1" applyFill="1" applyBorder="1" applyAlignment="1">
      <alignment horizontal="center" vertical="center"/>
    </xf>
  </cellXfs>
  <cellStyles count="36">
    <cellStyle name="Comma 2 3 2" xfId="8" xr:uid="{1700B4BF-D5F8-4254-BD34-C4157188F8BE}"/>
    <cellStyle name="Comma 2 3 2 2" xfId="13" xr:uid="{C81DC724-E0A9-48DB-8252-C83B876EC610}"/>
    <cellStyle name="Hipervínculo" xfId="34" builtinId="8"/>
    <cellStyle name="Millares" xfId="1" builtinId="3"/>
    <cellStyle name="Millares 14" xfId="14" xr:uid="{5B64C4B6-F59A-4A30-BF3F-3A98A2807B28}"/>
    <cellStyle name="Millares 2" xfId="3" xr:uid="{255D42C5-FD24-4971-86AB-EC7E97EB129A}"/>
    <cellStyle name="Millares 2 2" xfId="5" xr:uid="{6DDF438F-7FE7-46B8-9BBC-02A7794C9C41}"/>
    <cellStyle name="Millares 2 2 2" xfId="9" xr:uid="{D0C21F5A-C33B-4DF0-AF6A-908336B80AEB}"/>
    <cellStyle name="Millares 2 3 2" xfId="20" xr:uid="{31D494E0-530A-4D14-B34A-3DBFF804CBE9}"/>
    <cellStyle name="Millares 2 49" xfId="23" xr:uid="{703950DA-366E-4514-ACCE-0B9C0AAF7708}"/>
    <cellStyle name="Millares 3" xfId="12" xr:uid="{D6419B2F-BA6C-43E5-86E3-ED77C2B6968F}"/>
    <cellStyle name="Millares 3 5 2 4" xfId="21" xr:uid="{01FBE867-1096-4A2C-94DF-42BD4FD3CA57}"/>
    <cellStyle name="Millares 4" xfId="25" xr:uid="{1D032B7E-E4BD-42B8-B428-64C2B914D924}"/>
    <cellStyle name="Millares 85" xfId="19" xr:uid="{C64A453D-CB9A-4D1F-BDDD-97F666C47F63}"/>
    <cellStyle name="Moneda" xfId="28" builtinId="4"/>
    <cellStyle name="Moneda 2" xfId="6" xr:uid="{8B38D9C3-7E7E-42E6-BD93-049004A01310}"/>
    <cellStyle name="Moneda 3" xfId="32" xr:uid="{188EEA14-1C61-4F67-9FA8-FCC2E62B537D}"/>
    <cellStyle name="Normal" xfId="0" builtinId="0"/>
    <cellStyle name="Normal 10" xfId="35" xr:uid="{8F9A7916-BBBD-4A70-9652-FAB6ED5258C1}"/>
    <cellStyle name="Normal 137" xfId="18" xr:uid="{E54888EB-6A1E-49C2-AF6C-12B73FFF62B7}"/>
    <cellStyle name="Normal 2" xfId="4" xr:uid="{3B89D7A4-1B65-48D7-BA00-C65852DECC4C}"/>
    <cellStyle name="Normal 2 2" xfId="10" xr:uid="{A925526A-2F0C-4096-8355-00D4DCAD923E}"/>
    <cellStyle name="Normal 2 3" xfId="31" xr:uid="{D5FB4F45-7F0E-477A-B9FD-41EE7F108540}"/>
    <cellStyle name="Normal 2 7" xfId="16" xr:uid="{F3AD677E-D486-4A66-BE3E-3BAA65742C4E}"/>
    <cellStyle name="Normal 3" xfId="2" xr:uid="{5E0C779B-8713-4327-A810-5B0A6841ED41}"/>
    <cellStyle name="Normal 4" xfId="11" xr:uid="{B29CF938-CCB7-4E4C-A3A3-B55432D9AA77}"/>
    <cellStyle name="Normal 4 16" xfId="17" xr:uid="{A068A53D-0F02-4BE1-A907-B3EB11E1F5AE}"/>
    <cellStyle name="Normal 4 2 2" xfId="15" xr:uid="{D0CF2B75-C8BC-4AD5-A6C9-478925648869}"/>
    <cellStyle name="Normal 4 3" xfId="22" xr:uid="{F713FAA3-DB5C-4C6D-87F1-1498F471BCA6}"/>
    <cellStyle name="Normal 5" xfId="24" xr:uid="{DA60A354-594F-450A-B281-601F62CC9E68}"/>
    <cellStyle name="Normal 6" xfId="27" xr:uid="{16365C93-7384-488B-A989-BE2E83D547E4}"/>
    <cellStyle name="Normal 7" xfId="29" xr:uid="{C5723AA5-5F0E-4F9E-9891-404848FE29D8}"/>
    <cellStyle name="Normal 8" xfId="30" xr:uid="{2ADA0822-28F9-45AB-8909-034D2F3C4296}"/>
    <cellStyle name="Normal 9" xfId="33" xr:uid="{B36C3BA5-03FA-487C-821C-CC8A0D3053FC}"/>
    <cellStyle name="Porcentaje 2" xfId="7" xr:uid="{7AE24AA1-77DD-44E0-98BB-D627501A9F0C}"/>
    <cellStyle name="Porcentaje 2 3" xfId="26" xr:uid="{1A4D18E8-10EA-4406-97D7-E50ED40E6E15}"/>
  </cellStyles>
  <dxfs count="22">
    <dxf>
      <fill>
        <patternFill>
          <bgColor rgb="FF00B05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fgColor theme="0"/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numFmt numFmtId="34" formatCode="_-&quot;$&quot;* #,##0.00_-;\-&quot;$&quot;* #,##0.00_-;_-&quot;$&quot;* &quot;-&quot;??_-;_-@_-"/>
    </dxf>
  </dxfs>
  <tableStyles count="0" defaultTableStyle="TableStyleMedium2" defaultPivotStyle="PivotStyleLight16"/>
  <colors>
    <mruColors>
      <color rgb="FF171EA9"/>
      <color rgb="FF0364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4</xdr:row>
      <xdr:rowOff>104775</xdr:rowOff>
    </xdr:from>
    <xdr:to>
      <xdr:col>3</xdr:col>
      <xdr:colOff>268704</xdr:colOff>
      <xdr:row>11</xdr:row>
      <xdr:rowOff>28575</xdr:rowOff>
    </xdr:to>
    <xdr:pic>
      <xdr:nvPicPr>
        <xdr:cNvPr id="4" name="Imagen 3" descr="homepage">
          <a:extLst>
            <a:ext uri="{FF2B5EF4-FFF2-40B4-BE49-F238E27FC236}">
              <a16:creationId xmlns:a16="http://schemas.microsoft.com/office/drawing/2014/main" id="{C32D25E1-72B0-46A2-86CE-94DB25E2A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90575"/>
          <a:ext cx="4554954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99060</xdr:rowOff>
    </xdr:from>
    <xdr:to>
      <xdr:col>2</xdr:col>
      <xdr:colOff>1122480</xdr:colOff>
      <xdr:row>4</xdr:row>
      <xdr:rowOff>123190</xdr:rowOff>
    </xdr:to>
    <xdr:pic>
      <xdr:nvPicPr>
        <xdr:cNvPr id="2" name="Imagen 1" descr="homepage">
          <a:extLst>
            <a:ext uri="{FF2B5EF4-FFF2-40B4-BE49-F238E27FC236}">
              <a16:creationId xmlns:a16="http://schemas.microsoft.com/office/drawing/2014/main" id="{3F3B1EC2-9D28-4304-B7C4-AB45A1D17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4320"/>
          <a:ext cx="2135940" cy="52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99060</xdr:rowOff>
    </xdr:from>
    <xdr:to>
      <xdr:col>2</xdr:col>
      <xdr:colOff>185220</xdr:colOff>
      <xdr:row>4</xdr:row>
      <xdr:rowOff>146050</xdr:rowOff>
    </xdr:to>
    <xdr:pic>
      <xdr:nvPicPr>
        <xdr:cNvPr id="2" name="Imagen 1" descr="homepage">
          <a:extLst>
            <a:ext uri="{FF2B5EF4-FFF2-40B4-BE49-F238E27FC236}">
              <a16:creationId xmlns:a16="http://schemas.microsoft.com/office/drawing/2014/main" id="{26BC9369-572B-4DAC-A160-5F97EEE92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4320"/>
          <a:ext cx="2135940" cy="549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99060</xdr:rowOff>
    </xdr:from>
    <xdr:to>
      <xdr:col>2</xdr:col>
      <xdr:colOff>1023420</xdr:colOff>
      <xdr:row>4</xdr:row>
      <xdr:rowOff>146050</xdr:rowOff>
    </xdr:to>
    <xdr:pic>
      <xdr:nvPicPr>
        <xdr:cNvPr id="2" name="Imagen 1" descr="homepage">
          <a:extLst>
            <a:ext uri="{FF2B5EF4-FFF2-40B4-BE49-F238E27FC236}">
              <a16:creationId xmlns:a16="http://schemas.microsoft.com/office/drawing/2014/main" id="{091A3D8D-F611-42F8-A98C-DF39587FF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4320"/>
          <a:ext cx="2135940" cy="549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22860</xdr:rowOff>
    </xdr:from>
    <xdr:to>
      <xdr:col>2</xdr:col>
      <xdr:colOff>931980</xdr:colOff>
      <xdr:row>5</xdr:row>
      <xdr:rowOff>24130</xdr:rowOff>
    </xdr:to>
    <xdr:pic>
      <xdr:nvPicPr>
        <xdr:cNvPr id="3" name="Imagen 2" descr="homepage">
          <a:extLst>
            <a:ext uri="{FF2B5EF4-FFF2-40B4-BE49-F238E27FC236}">
              <a16:creationId xmlns:a16="http://schemas.microsoft.com/office/drawing/2014/main" id="{F40EC55F-AAEA-4D85-8777-0FF44F04C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3380"/>
          <a:ext cx="2135940" cy="52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22860</xdr:rowOff>
    </xdr:from>
    <xdr:to>
      <xdr:col>2</xdr:col>
      <xdr:colOff>550980</xdr:colOff>
      <xdr:row>6</xdr:row>
      <xdr:rowOff>54610</xdr:rowOff>
    </xdr:to>
    <xdr:pic>
      <xdr:nvPicPr>
        <xdr:cNvPr id="2" name="Imagen 1" descr="homepage">
          <a:extLst>
            <a:ext uri="{FF2B5EF4-FFF2-40B4-BE49-F238E27FC236}">
              <a16:creationId xmlns:a16="http://schemas.microsoft.com/office/drawing/2014/main" id="{E155DAE9-7BBA-46A9-9246-75A2A23CE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3380"/>
          <a:ext cx="2135940" cy="52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129540</xdr:rowOff>
    </xdr:from>
    <xdr:to>
      <xdr:col>2</xdr:col>
      <xdr:colOff>916740</xdr:colOff>
      <xdr:row>4</xdr:row>
      <xdr:rowOff>130810</xdr:rowOff>
    </xdr:to>
    <xdr:pic>
      <xdr:nvPicPr>
        <xdr:cNvPr id="3" name="Imagen 2" descr="homepage">
          <a:extLst>
            <a:ext uri="{FF2B5EF4-FFF2-40B4-BE49-F238E27FC236}">
              <a16:creationId xmlns:a16="http://schemas.microsoft.com/office/drawing/2014/main" id="{646CD7D8-2F63-46AE-A9D1-9D58BF845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"/>
          <a:ext cx="2135940" cy="52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2</xdr:row>
      <xdr:rowOff>60960</xdr:rowOff>
    </xdr:from>
    <xdr:to>
      <xdr:col>2</xdr:col>
      <xdr:colOff>528120</xdr:colOff>
      <xdr:row>5</xdr:row>
      <xdr:rowOff>62230</xdr:rowOff>
    </xdr:to>
    <xdr:pic>
      <xdr:nvPicPr>
        <xdr:cNvPr id="3" name="Imagen 2" descr="homepage">
          <a:extLst>
            <a:ext uri="{FF2B5EF4-FFF2-40B4-BE49-F238E27FC236}">
              <a16:creationId xmlns:a16="http://schemas.microsoft.com/office/drawing/2014/main" id="{FBD51A7B-E3FD-4CCD-835C-16CE73ABC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411480"/>
          <a:ext cx="2135940" cy="52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152400</xdr:rowOff>
    </xdr:from>
    <xdr:to>
      <xdr:col>1</xdr:col>
      <xdr:colOff>1343460</xdr:colOff>
      <xdr:row>6</xdr:row>
      <xdr:rowOff>8890</xdr:rowOff>
    </xdr:to>
    <xdr:pic>
      <xdr:nvPicPr>
        <xdr:cNvPr id="3" name="Imagen 2" descr="homepage">
          <a:extLst>
            <a:ext uri="{FF2B5EF4-FFF2-40B4-BE49-F238E27FC236}">
              <a16:creationId xmlns:a16="http://schemas.microsoft.com/office/drawing/2014/main" id="{1776F8A6-9261-45BA-B022-F55D23812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7680"/>
          <a:ext cx="2135940" cy="52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38100</xdr:rowOff>
    </xdr:from>
    <xdr:to>
      <xdr:col>1</xdr:col>
      <xdr:colOff>1343460</xdr:colOff>
      <xdr:row>5</xdr:row>
      <xdr:rowOff>62230</xdr:rowOff>
    </xdr:to>
    <xdr:pic>
      <xdr:nvPicPr>
        <xdr:cNvPr id="3" name="Imagen 2" descr="homepage">
          <a:extLst>
            <a:ext uri="{FF2B5EF4-FFF2-40B4-BE49-F238E27FC236}">
              <a16:creationId xmlns:a16="http://schemas.microsoft.com/office/drawing/2014/main" id="{61FA46F2-0BFF-4B28-8D09-0BD7A06F8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3380"/>
          <a:ext cx="2135940" cy="52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160020</xdr:rowOff>
    </xdr:from>
    <xdr:to>
      <xdr:col>1</xdr:col>
      <xdr:colOff>1343460</xdr:colOff>
      <xdr:row>5</xdr:row>
      <xdr:rowOff>16510</xdr:rowOff>
    </xdr:to>
    <xdr:pic>
      <xdr:nvPicPr>
        <xdr:cNvPr id="3" name="Imagen 2" descr="homepage">
          <a:extLst>
            <a:ext uri="{FF2B5EF4-FFF2-40B4-BE49-F238E27FC236}">
              <a16:creationId xmlns:a16="http://schemas.microsoft.com/office/drawing/2014/main" id="{093195D9-3BE3-4AC9-A2E3-4CCDED846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7660"/>
          <a:ext cx="2135940" cy="52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54824</xdr:rowOff>
    </xdr:from>
    <xdr:to>
      <xdr:col>1</xdr:col>
      <xdr:colOff>1872714</xdr:colOff>
      <xdr:row>5</xdr:row>
      <xdr:rowOff>41909</xdr:rowOff>
    </xdr:to>
    <xdr:pic>
      <xdr:nvPicPr>
        <xdr:cNvPr id="3" name="Imagen 2" descr="homepage">
          <a:extLst>
            <a:ext uri="{FF2B5EF4-FFF2-40B4-BE49-F238E27FC236}">
              <a16:creationId xmlns:a16="http://schemas.microsoft.com/office/drawing/2014/main" id="{7D6DF5C1-56D3-4E35-89DC-24A891397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464"/>
          <a:ext cx="2665194" cy="657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54824</xdr:rowOff>
    </xdr:from>
    <xdr:to>
      <xdr:col>1</xdr:col>
      <xdr:colOff>1872714</xdr:colOff>
      <xdr:row>5</xdr:row>
      <xdr:rowOff>11429</xdr:rowOff>
    </xdr:to>
    <xdr:pic>
      <xdr:nvPicPr>
        <xdr:cNvPr id="2" name="Imagen 1" descr="homepage">
          <a:extLst>
            <a:ext uri="{FF2B5EF4-FFF2-40B4-BE49-F238E27FC236}">
              <a16:creationId xmlns:a16="http://schemas.microsoft.com/office/drawing/2014/main" id="{08EC4880-8F2D-46B6-B600-C06377FC2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464"/>
          <a:ext cx="2665194" cy="657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95251</xdr:rowOff>
    </xdr:from>
    <xdr:to>
      <xdr:col>2</xdr:col>
      <xdr:colOff>542090</xdr:colOff>
      <xdr:row>3</xdr:row>
      <xdr:rowOff>127001</xdr:rowOff>
    </xdr:to>
    <xdr:pic>
      <xdr:nvPicPr>
        <xdr:cNvPr id="4" name="Imagen 3" descr="homepage">
          <a:extLst>
            <a:ext uri="{FF2B5EF4-FFF2-40B4-BE49-F238E27FC236}">
              <a16:creationId xmlns:a16="http://schemas.microsoft.com/office/drawing/2014/main" id="{E820E2F8-D06C-49BC-B81C-3F23259BC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1"/>
          <a:ext cx="2135940" cy="52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60960</xdr:rowOff>
    </xdr:from>
    <xdr:to>
      <xdr:col>2</xdr:col>
      <xdr:colOff>40440</xdr:colOff>
      <xdr:row>3</xdr:row>
      <xdr:rowOff>85090</xdr:rowOff>
    </xdr:to>
    <xdr:pic>
      <xdr:nvPicPr>
        <xdr:cNvPr id="3" name="Imagen 2" descr="homepage">
          <a:extLst>
            <a:ext uri="{FF2B5EF4-FFF2-40B4-BE49-F238E27FC236}">
              <a16:creationId xmlns:a16="http://schemas.microsoft.com/office/drawing/2014/main" id="{495CFE60-8126-4955-A396-29DD31B3B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960"/>
          <a:ext cx="2135940" cy="52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121920</xdr:rowOff>
    </xdr:from>
    <xdr:to>
      <xdr:col>1</xdr:col>
      <xdr:colOff>1343460</xdr:colOff>
      <xdr:row>3</xdr:row>
      <xdr:rowOff>123190</xdr:rowOff>
    </xdr:to>
    <xdr:pic>
      <xdr:nvPicPr>
        <xdr:cNvPr id="3" name="Imagen 2" descr="homepage">
          <a:extLst>
            <a:ext uri="{FF2B5EF4-FFF2-40B4-BE49-F238E27FC236}">
              <a16:creationId xmlns:a16="http://schemas.microsoft.com/office/drawing/2014/main" id="{A2F8A232-1FD3-4FD3-89EB-649F6E348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920"/>
          <a:ext cx="2135940" cy="52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123825</xdr:rowOff>
    </xdr:from>
    <xdr:to>
      <xdr:col>1</xdr:col>
      <xdr:colOff>1345365</xdr:colOff>
      <xdr:row>4</xdr:row>
      <xdr:rowOff>136525</xdr:rowOff>
    </xdr:to>
    <xdr:pic>
      <xdr:nvPicPr>
        <xdr:cNvPr id="3" name="Imagen 2" descr="homepage">
          <a:extLst>
            <a:ext uri="{FF2B5EF4-FFF2-40B4-BE49-F238E27FC236}">
              <a16:creationId xmlns:a16="http://schemas.microsoft.com/office/drawing/2014/main" id="{12F8B516-2A36-48FB-8DF5-BD6D5C8F6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5275"/>
          <a:ext cx="2135940" cy="52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22860</xdr:rowOff>
    </xdr:from>
    <xdr:to>
      <xdr:col>2</xdr:col>
      <xdr:colOff>916740</xdr:colOff>
      <xdr:row>4</xdr:row>
      <xdr:rowOff>24130</xdr:rowOff>
    </xdr:to>
    <xdr:pic>
      <xdr:nvPicPr>
        <xdr:cNvPr id="4" name="Imagen 3" descr="homepage">
          <a:extLst>
            <a:ext uri="{FF2B5EF4-FFF2-40B4-BE49-F238E27FC236}">
              <a16:creationId xmlns:a16="http://schemas.microsoft.com/office/drawing/2014/main" id="{0D4E57EA-6C89-4491-8446-52B41D624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120"/>
          <a:ext cx="2135940" cy="52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99060</xdr:rowOff>
    </xdr:from>
    <xdr:to>
      <xdr:col>2</xdr:col>
      <xdr:colOff>711000</xdr:colOff>
      <xdr:row>4</xdr:row>
      <xdr:rowOff>100330</xdr:rowOff>
    </xdr:to>
    <xdr:pic>
      <xdr:nvPicPr>
        <xdr:cNvPr id="3" name="Imagen 2" descr="homepage">
          <a:extLst>
            <a:ext uri="{FF2B5EF4-FFF2-40B4-BE49-F238E27FC236}">
              <a16:creationId xmlns:a16="http://schemas.microsoft.com/office/drawing/2014/main" id="{A06586F8-0195-41C7-945F-3B3E9E39F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4320"/>
          <a:ext cx="2135940" cy="52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113.618440393519" createdVersion="7" refreshedVersion="7" minRefreshableVersion="3" recordCount="379" xr:uid="{1748095B-4C3C-4247-9AD3-9333530AD790}">
  <cacheSource type="worksheet">
    <worksheetSource ref="B13:D392" sheet="GASTOS"/>
  </cacheSource>
  <cacheFields count="3">
    <cacheField name="Fecha" numFmtId="49">
      <sharedItems count="11">
        <s v="Agosto -Septiembre 2025"/>
        <s v="Diciembre 2025"/>
        <s v="Enero 2026"/>
        <s v="Febrero 2026"/>
        <s v="Noviembre 2025"/>
        <s v="Octubre 2025"/>
        <s v="Septiembre 2025"/>
        <s v="Agosto -Diciembre 2025"/>
        <s v="Septiembre - Diciembre 2025"/>
        <s v="GASTOS CHALLENGER II CEVALLOS"/>
        <s v="EVENTO KENYA "/>
      </sharedItems>
    </cacheField>
    <cacheField name="Valor" numFmtId="44">
      <sharedItems containsString="0" containsBlank="1" containsNumber="1" minValue="2.2999999999999998" maxValue="11000"/>
    </cacheField>
    <cacheField name="Detall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9">
  <r>
    <x v="0"/>
    <n v="1000"/>
    <s v="ADELANTO DE MEDALLAS 1400 MEDALLAS A 2,70 C/U  TOTAL 3855"/>
  </r>
  <r>
    <x v="0"/>
    <n v="800"/>
    <s v="ADELANTO DE MEDALLAS"/>
  </r>
  <r>
    <x v="0"/>
    <n v="2055"/>
    <s v="SALDO MEDALLAS ADIIONAL 60 DE CINTAS DE CREDENCIALES + 15 ENVIO"/>
  </r>
  <r>
    <x v="0"/>
    <n v="500"/>
    <s v="ADELANTO ARRIENDO CASA SEPTIEMBRE"/>
  </r>
  <r>
    <x v="0"/>
    <n v="2000"/>
    <s v="SALDO ARRIENDO CASA FETKD MES DE SEPTIEMBRE"/>
  </r>
  <r>
    <x v="0"/>
    <n v="4500"/>
    <s v="COMPRA VARIOS REFRI-COSINA-LAVADORA-MICRO-VAJILLA ETC."/>
  </r>
  <r>
    <x v="0"/>
    <n v="200"/>
    <s v="PAGO VUELO ARQ. CHANGO DE CUENCA"/>
  </r>
  <r>
    <x v="0"/>
    <n v="10.5"/>
    <s v="PAPEL WONG-RESANTADOR-CARPETA WILSON"/>
  </r>
  <r>
    <x v="0"/>
    <n v="131.1"/>
    <s v="PUBLICIDAD"/>
  </r>
  <r>
    <x v="0"/>
    <n v="21"/>
    <s v="8 BANCOS-FUNDA DE BASURA"/>
  </r>
  <r>
    <x v="0"/>
    <n v="49.56"/>
    <s v="ALIMENTACION"/>
  </r>
  <r>
    <x v="0"/>
    <n v="114.55"/>
    <s v="COMIDA-CANDADO-COPIAS LLAVES-TAXI MAESTRO-TRANSPORTE"/>
  </r>
  <r>
    <x v="0"/>
    <n v="60"/>
    <s v="PAGO PODIUM ANDRE"/>
  </r>
  <r>
    <x v="0"/>
    <n v="300"/>
    <s v="COMPUTADOR ESCRITORIO"/>
  </r>
  <r>
    <x v="0"/>
    <n v="120"/>
    <s v="PAGO MAESTRO CONGO"/>
  </r>
  <r>
    <x v="0"/>
    <n v="17.5"/>
    <s v="PLACAS PARA SUBLIMAR"/>
  </r>
  <r>
    <x v="0"/>
    <n v="24.4"/>
    <s v="ADESIVO PARA SUBLIMAR"/>
  </r>
  <r>
    <x v="0"/>
    <n v="800"/>
    <s v="COMPRAS JOEL"/>
  </r>
  <r>
    <x v="0"/>
    <n v="300"/>
    <s v="CAFETERAS ETC"/>
  </r>
  <r>
    <x v="0"/>
    <n v="450"/>
    <s v="GASTOS VARIOS"/>
  </r>
  <r>
    <x v="0"/>
    <n v="350"/>
    <s v="COLCHONES ETC"/>
  </r>
  <r>
    <x v="0"/>
    <n v="109.5"/>
    <s v="PAGO SAMUEL ARDILA POR TRABAJO"/>
  </r>
  <r>
    <x v="0"/>
    <n v="34.5"/>
    <s v="WILSON TRANSPORTE IMPRESOTA-TINTA"/>
  </r>
  <r>
    <x v="0"/>
    <n v="121.25"/>
    <s v="MATERIAL IMPRESIÓN CREDENCIALES ETC"/>
  </r>
  <r>
    <x v="0"/>
    <n v="58"/>
    <s v="ALIMENTACIÓN COMISION ECONOMICA"/>
  </r>
  <r>
    <x v="0"/>
    <n v="956.54"/>
    <s v="LAPTUS - IMPRESORA - LICUADORA"/>
  </r>
  <r>
    <x v="0"/>
    <n v="510"/>
    <s v="COMPRA IMPRESORA PARA GAL ANDRE"/>
  </r>
  <r>
    <x v="0"/>
    <n v="55"/>
    <s v="TRANSPORTE VARIOS"/>
  </r>
  <r>
    <x v="0"/>
    <n v="70"/>
    <s v="GIGANTOGRAFIAS DUCHI"/>
  </r>
  <r>
    <x v="0"/>
    <n v="439.68"/>
    <s v="COMIDA ARBITROS"/>
  </r>
  <r>
    <x v="0"/>
    <n v="180"/>
    <s v="SANDUCHES COLAS CONGRESILLO"/>
  </r>
  <r>
    <x v="0"/>
    <n v="83.97"/>
    <s v="COMIDA DESPUES CONGRESILLO POLLO CAMPERO"/>
  </r>
  <r>
    <x v="0"/>
    <n v="35.65"/>
    <s v="PAGO FERRETERIA  SAMUEL"/>
  </r>
  <r>
    <x v="0"/>
    <n v="400"/>
    <s v="HOTEL ARBITROS"/>
  </r>
  <r>
    <x v="0"/>
    <n v="111.42"/>
    <s v="COMPRAS"/>
  </r>
  <r>
    <x v="0"/>
    <n v="63.25"/>
    <s v="ALMUERZOS JUEVES APOYO ARBITROS PONENTES MANABA"/>
  </r>
  <r>
    <x v="0"/>
    <n v="131.1"/>
    <s v="PUBLICIDAD ANDRE"/>
  </r>
  <r>
    <x v="0"/>
    <n v="1000"/>
    <s v="ADELANTO MEDALLAS "/>
  </r>
  <r>
    <x v="0"/>
    <n v="49.56"/>
    <s v="COMIDA TINGO"/>
  </r>
  <r>
    <x v="0"/>
    <n v="4500"/>
    <s v="COMPRAS VARIAS"/>
  </r>
  <r>
    <x v="0"/>
    <n v="500"/>
    <s v="SEPARAR CASA FETKD"/>
  </r>
  <r>
    <x v="0"/>
    <n v="10.5"/>
    <s v="PAPEL WONG-PAPELERA ETC WILSON"/>
  </r>
  <r>
    <x v="0"/>
    <n v="21"/>
    <s v="COMPRA BANCOS SUSANA"/>
  </r>
  <r>
    <x v="0"/>
    <n v="400"/>
    <s v="ADELANTO CAMION MUDANZA LOJA"/>
  </r>
  <r>
    <x v="0"/>
    <n v="300"/>
    <s v="PAGO SALDO MUDANZA LOJA"/>
  </r>
  <r>
    <x v="0"/>
    <n v="114.5"/>
    <s v="PAGOS REALIZADOS EN EFECTIVO SUSA"/>
  </r>
  <r>
    <x v="0"/>
    <n v="300"/>
    <s v="GASTOS VARIOS COMP. ESCRITORIO"/>
  </r>
  <r>
    <x v="0"/>
    <n v="60"/>
    <s v="PAGO PODIUM"/>
  </r>
  <r>
    <x v="0"/>
    <n v="956.54"/>
    <s v="COMPUTADORA- IMPRESORA ETC"/>
  </r>
  <r>
    <x v="0"/>
    <n v="58"/>
    <s v="COMIDA TINGO"/>
  </r>
  <r>
    <x v="0"/>
    <n v="121.25"/>
    <s v="PARA CREDENCIALES VARISOS FERNAND"/>
  </r>
  <r>
    <x v="0"/>
    <n v="34.5"/>
    <s v="WILSON TRANSPORTE IMPRESOSRA OTROS"/>
  </r>
  <r>
    <x v="0"/>
    <n v="109.5"/>
    <s v="PAGO SAMUEL SEMANA"/>
  </r>
  <r>
    <x v="0"/>
    <n v="24.4"/>
    <s v="AHDESIVO PARA PODIUM ANDRE"/>
  </r>
  <r>
    <x v="0"/>
    <n v="350"/>
    <s v="COMPRAS VARIAS"/>
  </r>
  <r>
    <x v="0"/>
    <n v="450"/>
    <s v="ADELANTO CASA"/>
  </r>
  <r>
    <x v="0"/>
    <n v="300"/>
    <s v="COMPRAS VARIAS CAFETERAS ETC"/>
  </r>
  <r>
    <x v="0"/>
    <n v="800"/>
    <s v="COMPRAS JOEL EVENTO 150, 130 PLACAS MEJ"/>
  </r>
  <r>
    <x v="0"/>
    <n v="17.5"/>
    <s v="PLACAS PARA SUBLIMAR ANDRE"/>
  </r>
  <r>
    <x v="0"/>
    <n v="120"/>
    <s v="PAGO MAESTRO CONGO 4 DIAS"/>
  </r>
  <r>
    <x v="0"/>
    <n v="510"/>
    <s v="COMPRA IMPRESORA PARA GAL ANDRE"/>
  </r>
  <r>
    <x v="0"/>
    <n v="2055"/>
    <s v="SALDO DE MEDALLAS"/>
  </r>
  <r>
    <x v="0"/>
    <n v="55"/>
    <s v="VARIOS SUSI "/>
  </r>
  <r>
    <x v="0"/>
    <n v="63.25"/>
    <s v="COMIDA JUEVES RECESO ARBITRAJE"/>
  </r>
  <r>
    <x v="0"/>
    <n v="111.42"/>
    <s v="COMPRA VARIAS"/>
  </r>
  <r>
    <x v="0"/>
    <n v="400"/>
    <s v="ADELANTO HOTEL ARBITROS"/>
  </r>
  <r>
    <x v="0"/>
    <n v="35.65"/>
    <s v="PAGO FERRETERIA SAMUEL"/>
  </r>
  <r>
    <x v="0"/>
    <n v="83.97"/>
    <s v="COMIDA DESPUES REUNION CAMPERO"/>
  </r>
  <r>
    <x v="0"/>
    <n v="2850"/>
    <s v="PAGO PRESTAMO POSECION DIRECTOR."/>
  </r>
  <r>
    <x v="0"/>
    <n v="180"/>
    <s v="SANDUCHES-COLA- ASAMBLEA"/>
  </r>
  <r>
    <x v="0"/>
    <n v="70"/>
    <s v="GIGANTOGRAFIAS"/>
  </r>
  <r>
    <x v="0"/>
    <n v="150"/>
    <s v="PAGO SEMANA DON CONGO 5 DIAS"/>
  </r>
  <r>
    <x v="0"/>
    <n v="20.65"/>
    <s v="PAGO FERRETERIA SAMUEL"/>
  </r>
  <r>
    <x v="0"/>
    <n v="184"/>
    <s v="ERRETERIA SAMUEL"/>
  </r>
  <r>
    <x v="0"/>
    <n v="40"/>
    <s v="TRANSPORTE ESCOMBROS"/>
  </r>
  <r>
    <x v="0"/>
    <n v="480"/>
    <s v="SALDO HOTEL ARBITROS"/>
  </r>
  <r>
    <x v="0"/>
    <n v="17.5"/>
    <s v="MATERIAL OFICINA"/>
  </r>
  <r>
    <x v="0"/>
    <n v="1576.25"/>
    <s v="ALIMENTACION EVENTO FERNANDO"/>
  </r>
  <r>
    <x v="0"/>
    <n v="215"/>
    <s v="DEVOLUCION ASO. AZUAY"/>
  </r>
  <r>
    <x v="0"/>
    <n v="374.85"/>
    <s v="CAMAS-COBIJAS-ETC. JORGE"/>
  </r>
  <r>
    <x v="0"/>
    <n v="350"/>
    <s v="6 TROFEOS PREMIACION"/>
  </r>
  <r>
    <x v="0"/>
    <n v="450"/>
    <s v="CRUZ ROJA"/>
  </r>
  <r>
    <x v="0"/>
    <n v="615"/>
    <s v="PAGO PESAJE 3 DIAS"/>
  </r>
  <r>
    <x v="0"/>
    <n v="2560"/>
    <s v="PAGO PARA ARBITROS"/>
  </r>
  <r>
    <x v="0"/>
    <n v="1440"/>
    <s v="PAGO ARBITROS"/>
  </r>
  <r>
    <x v="0"/>
    <n v="270"/>
    <s v="PAGO GUARDIAS"/>
  </r>
  <r>
    <x v="0"/>
    <n v="350"/>
    <s v="AMPLIFICACION"/>
  </r>
  <r>
    <x v="0"/>
    <n v="330"/>
    <s v="ARMADO-DESARMADO CANCHAS"/>
  </r>
  <r>
    <x v="0"/>
    <n v="260"/>
    <s v="PAGO TRANSPORTAR CANCHAS"/>
  </r>
  <r>
    <x v="0"/>
    <n v="125"/>
    <s v="SEMANA SAMUEL"/>
  </r>
  <r>
    <x v="0"/>
    <n v="100"/>
    <s v="APOYO PABLO"/>
  </r>
  <r>
    <x v="0"/>
    <n v="80"/>
    <s v="APOYO JORGE"/>
  </r>
  <r>
    <x v="0"/>
    <n v="140"/>
    <s v="FLAVIO Y APOYO HIJO"/>
  </r>
  <r>
    <x v="0"/>
    <n v="426.29"/>
    <s v="ALIMENTACION TERMINADO EL EVENTO"/>
  </r>
  <r>
    <x v="0"/>
    <n v="150"/>
    <s v="APOYO WILSON"/>
  </r>
  <r>
    <x v="0"/>
    <n v="17.399999999999999"/>
    <s v="FERRETERIA SAMUEL"/>
  </r>
  <r>
    <x v="0"/>
    <n v="25"/>
    <s v="SALDO CAMION CANCHAS"/>
  </r>
  <r>
    <x v="0"/>
    <n v="80"/>
    <s v="APOYO SAMI"/>
  </r>
  <r>
    <x v="0"/>
    <n v="125"/>
    <s v="LIMPIEZA DONA RUTH"/>
  </r>
  <r>
    <x v="0"/>
    <n v="52.15"/>
    <s v="PAGO SISTEMA CONTABLE FETKD"/>
  </r>
  <r>
    <x v="0"/>
    <n v="200"/>
    <s v="PAGO CURSO MIRIAN"/>
  </r>
  <r>
    <x v="0"/>
    <n v="150"/>
    <s v="PAGO CURSO PATRICIA"/>
  </r>
  <r>
    <x v="0"/>
    <n v="25"/>
    <s v="SEVOLUCION INSCRIP SARA GUALCO"/>
  </r>
  <r>
    <x v="0"/>
    <n v="70"/>
    <s v="PAGO CURSO ARBITRAJE LILIANA"/>
  </r>
  <r>
    <x v="0"/>
    <n v="105"/>
    <s v="APOYO ANDRE"/>
  </r>
  <r>
    <x v="0"/>
    <n v="400"/>
    <s v="PAGO SUSI TODO"/>
  </r>
  <r>
    <x v="0"/>
    <n v="170"/>
    <s v="FALTA UN ARBITRO- COMBUST. MATEO- DEVOLUC"/>
  </r>
  <r>
    <x v="0"/>
    <n v="350"/>
    <s v="EVENTO 350 MAS 150 DIO JOEL"/>
  </r>
  <r>
    <x v="0"/>
    <n v="9"/>
    <s v="COPIAS LLAVES"/>
  </r>
  <r>
    <x v="0"/>
    <n v="100"/>
    <s v="SALDO PROFE MOREIRA"/>
  </r>
  <r>
    <x v="0"/>
    <n v="596.65"/>
    <s v="COMPRAS VARIAS FERRETERIA SAMUEL"/>
  </r>
  <r>
    <x v="0"/>
    <n v="1000"/>
    <s v="ADELANTO CORTINAS"/>
  </r>
  <r>
    <x v="0"/>
    <n v="26.61"/>
    <s v="FERRETERIA SAMUEL"/>
  </r>
  <r>
    <x v="0"/>
    <n v="1000"/>
    <s v="COMPRA VAJILLA, LITERAS"/>
  </r>
  <r>
    <x v="0"/>
    <n v="10"/>
    <s v="REVISAR IMPRESORA GRANDE"/>
  </r>
  <r>
    <x v="0"/>
    <n v="104.25"/>
    <s v="BOTAR ESCOMBROS SAMUEL TODO"/>
  </r>
  <r>
    <x v="0"/>
    <n v="45"/>
    <s v="DEVOLUCION DEPORTISTA ORELLANA"/>
  </r>
  <r>
    <x v="0"/>
    <n v="35"/>
    <s v="DEVOLUCION CLUB SABANDO"/>
  </r>
  <r>
    <x v="0"/>
    <n v="13.5"/>
    <s v="GOMITAS EVENTO"/>
  </r>
  <r>
    <x v="0"/>
    <n v="40"/>
    <s v="MATERIAL DE LIMPIEZA CASA FETKD"/>
  </r>
  <r>
    <x v="0"/>
    <n v="79.150000000000006"/>
    <s v="COMPRA FLORES DONA CARMEN"/>
  </r>
  <r>
    <x v="0"/>
    <n v="110"/>
    <s v="ARBITRO FALTA GRUPO"/>
  </r>
  <r>
    <x v="0"/>
    <n v="450"/>
    <s v="PAGO AMBULANCIA"/>
  </r>
  <r>
    <x v="0"/>
    <n v="350"/>
    <s v="PAGO TROFEOS"/>
  </r>
  <r>
    <x v="0"/>
    <n v="1576.25"/>
    <s v="PAGO COMIDA 3 DIAS"/>
  </r>
  <r>
    <x v="0"/>
    <n v="615"/>
    <s v="PAGO PESAJE 3 DIAS"/>
  </r>
  <r>
    <x v="0"/>
    <n v="500"/>
    <s v="PAGO CESAR PAGINA"/>
  </r>
  <r>
    <x v="0"/>
    <n v="730"/>
    <s v="FERNANDO"/>
  </r>
  <r>
    <x v="0"/>
    <n v="335"/>
    <s v="FEDERACIONES-CLUBES DEVOLUCIONES"/>
  </r>
  <r>
    <x v="0"/>
    <n v="390"/>
    <s v="GUARDIAS VIERNES-SABADO"/>
  </r>
  <r>
    <x v="0"/>
    <n v="20"/>
    <s v="WILSON TAXI VIERNES - SABADO"/>
  </r>
  <r>
    <x v="0"/>
    <n v="10"/>
    <s v="3 ARBITROS MERIENDAS"/>
  </r>
  <r>
    <x v="0"/>
    <n v="26"/>
    <s v="COMIDAS FALTANTES"/>
  </r>
  <r>
    <x v="0"/>
    <n v="22"/>
    <s v="TRANSP SABADO -TROFEOS DOMINGO"/>
  </r>
  <r>
    <x v="0"/>
    <n v="6"/>
    <s v="CORDON CREDENCIAL"/>
  </r>
  <r>
    <x v="0"/>
    <n v="403"/>
    <s v="PAGOS APOYO Y ARBITROS SABADO"/>
  </r>
  <r>
    <x v="0"/>
    <n v="1590"/>
    <s v="PAGO ARBITROS EFECTIVO"/>
  </r>
  <r>
    <x v="0"/>
    <n v="685"/>
    <s v="PERSONAL APOYO, VARIOS"/>
  </r>
  <r>
    <x v="1"/>
    <n v="2500"/>
    <s v="Arrendamiento de la casa"/>
  </r>
  <r>
    <x v="2"/>
    <n v="25"/>
    <s v="devolución changller"/>
  </r>
  <r>
    <x v="2"/>
    <n v="60"/>
    <s v="devolucion changller"/>
  </r>
  <r>
    <x v="2"/>
    <n v="25"/>
    <s v="devolucion changller"/>
  </r>
  <r>
    <x v="2"/>
    <n v="65"/>
    <s v="devolución changller"/>
  </r>
  <r>
    <x v="2"/>
    <n v="65"/>
    <s v="devolución changller"/>
  </r>
  <r>
    <x v="2"/>
    <n v="40"/>
    <s v="devolución changller"/>
  </r>
  <r>
    <x v="2"/>
    <n v="154"/>
    <s v="pago exposigtor dan duvan kanga"/>
  </r>
  <r>
    <x v="2"/>
    <n v="243"/>
    <s v="pag exposigtor francisco filialios"/>
  </r>
  <r>
    <x v="2"/>
    <n v="150"/>
    <s v="geovany espinoza"/>
  </r>
  <r>
    <x v="2"/>
    <n v="6"/>
    <s v="taxi reunion cdp"/>
  </r>
  <r>
    <x v="2"/>
    <n v="52"/>
    <s v="umbrella"/>
  </r>
  <r>
    <x v="2"/>
    <n v="400"/>
    <s v="camaras"/>
  </r>
  <r>
    <x v="2"/>
    <n v="150"/>
    <s v="pago maestro compra chapa"/>
  </r>
  <r>
    <x v="2"/>
    <n v="275"/>
    <s v="factura jhonny pavon"/>
  </r>
  <r>
    <x v="2"/>
    <n v="594"/>
    <s v="descuento sri"/>
  </r>
  <r>
    <x v="2"/>
    <n v="400"/>
    <s v="pago tarjeta jimmy"/>
  </r>
  <r>
    <x v="2"/>
    <n v="20"/>
    <s v="devolucion compra arroz casa fetkd"/>
  </r>
  <r>
    <x v="2"/>
    <n v="10"/>
    <s v="devolucion envio documentos"/>
  </r>
  <r>
    <x v="2"/>
    <n v="500"/>
    <s v="devolucion prestamo a la fetkd"/>
  </r>
  <r>
    <x v="2"/>
    <n v="100"/>
    <s v="alimentacion fetkd"/>
  </r>
  <r>
    <x v="2"/>
    <n v="1000"/>
    <s v="devolucion a la fetkd curso"/>
  </r>
  <r>
    <x v="2"/>
    <n v="1000"/>
    <s v="devolucion a la fetkd curso"/>
  </r>
  <r>
    <x v="2"/>
    <n v="40"/>
    <s v="devolucion gal internacional mateo pazmiño"/>
  </r>
  <r>
    <x v="2"/>
    <n v="200"/>
    <s v="alimentacion fetkd"/>
  </r>
  <r>
    <x v="2"/>
    <n v="100"/>
    <s v="devolucion prestamo a la fetkd"/>
  </r>
  <r>
    <x v="2"/>
    <n v="300"/>
    <s v="compra material credenciales curso fetkd"/>
  </r>
  <r>
    <x v="2"/>
    <n v="500"/>
    <s v="anticipo evento patu 12"/>
  </r>
  <r>
    <x v="2"/>
    <n v="200"/>
    <s v="anticipo permisos patu 12"/>
  </r>
  <r>
    <x v="2"/>
    <n v="279"/>
    <s v="devolucion profesor raul tipan"/>
  </r>
  <r>
    <x v="2"/>
    <n v="62.93"/>
    <s v="devolucion alimentacion "/>
  </r>
  <r>
    <x v="2"/>
    <n v="500"/>
    <s v="alimentacion expositores"/>
  </r>
  <r>
    <x v="2"/>
    <n v="120"/>
    <s v="alimentacion restaurante vicentina"/>
  </r>
  <r>
    <x v="2"/>
    <n v="400"/>
    <s v="anticipo credenciales"/>
  </r>
  <r>
    <x v="2"/>
    <n v="30"/>
    <s v="alimentacion fetkd"/>
  </r>
  <r>
    <x v="2"/>
    <n v="20"/>
    <s v="devolucion curso de entrenadores"/>
  </r>
  <r>
    <x v="2"/>
    <n v="10.5"/>
    <s v="alimentacion fetkd"/>
  </r>
  <r>
    <x v="2"/>
    <n v="70"/>
    <s v="impresión diplomas"/>
  </r>
  <r>
    <x v="2"/>
    <n v="70"/>
    <s v="patricia tuqueres"/>
  </r>
  <r>
    <x v="2"/>
    <n v="70"/>
    <s v="mirian herrera"/>
  </r>
  <r>
    <x v="2"/>
    <n v="77"/>
    <s v="liliana caceres"/>
  </r>
  <r>
    <x v="2"/>
    <n v="40"/>
    <s v="marco rivera"/>
  </r>
  <r>
    <x v="2"/>
    <n v="66"/>
    <s v="anthony sanchez"/>
  </r>
  <r>
    <x v="2"/>
    <n v="88"/>
    <s v="katherine angulo"/>
  </r>
  <r>
    <x v="2"/>
    <n v="47"/>
    <s v="liliana caceres"/>
  </r>
  <r>
    <x v="2"/>
    <n v="70"/>
    <s v="cesar jacome"/>
  </r>
  <r>
    <x v="2"/>
    <n v="2000"/>
    <s v="pago expositores"/>
  </r>
  <r>
    <x v="2"/>
    <n v="20"/>
    <s v="anthony sanchez"/>
  </r>
  <r>
    <x v="2"/>
    <n v="500"/>
    <s v="kukkiwon "/>
  </r>
  <r>
    <x v="2"/>
    <n v="13"/>
    <s v="angie nevado"/>
  </r>
  <r>
    <x v="2"/>
    <n v="100"/>
    <s v="julio arroyo"/>
  </r>
  <r>
    <x v="2"/>
    <n v="500"/>
    <s v="juan carlos"/>
  </r>
  <r>
    <x v="2"/>
    <n v="150"/>
    <s v="gastos expositores turismo"/>
  </r>
  <r>
    <x v="2"/>
    <n v="200"/>
    <s v="andrea"/>
  </r>
  <r>
    <x v="2"/>
    <n v="250"/>
    <s v="flavio angulo"/>
  </r>
  <r>
    <x v="2"/>
    <n v="330"/>
    <s v="susana"/>
  </r>
  <r>
    <x v="2"/>
    <n v="375"/>
    <s v="elliot"/>
  </r>
  <r>
    <x v="2"/>
    <n v="150"/>
    <s v="geovany espinoza"/>
  </r>
  <r>
    <x v="2"/>
    <n v="200"/>
    <s v="alimentacion fetkd"/>
  </r>
  <r>
    <x v="2"/>
    <n v="150"/>
    <s v="pablo tayo"/>
  </r>
  <r>
    <x v="2"/>
    <n v="200"/>
    <s v="pago internet y compras fetkd"/>
  </r>
  <r>
    <x v="2"/>
    <n v="120"/>
    <s v="pago maestro congo"/>
  </r>
  <r>
    <x v="2"/>
    <n v="20"/>
    <s v="firma electronica"/>
  </r>
  <r>
    <x v="2"/>
    <n v="257"/>
    <s v="pago de gales andrea"/>
  </r>
  <r>
    <x v="2"/>
    <n v="450"/>
    <s v="pasaje usa open"/>
  </r>
  <r>
    <x v="2"/>
    <n v="1132"/>
    <s v="pago sueldos "/>
  </r>
  <r>
    <x v="2"/>
    <n v="20"/>
    <s v="elliot"/>
  </r>
  <r>
    <x v="2"/>
    <n v="852"/>
    <s v="pago iess"/>
  </r>
  <r>
    <x v="2"/>
    <n v="304.5"/>
    <s v="pago comida curso fetkd"/>
  </r>
  <r>
    <x v="2"/>
    <n v="80"/>
    <s v="MARCELO"/>
  </r>
  <r>
    <x v="2"/>
    <n v="100"/>
    <s v="JOSE"/>
  </r>
  <r>
    <x v="2"/>
    <n v="70"/>
    <s v="STALIN"/>
  </r>
  <r>
    <x v="2"/>
    <n v="300"/>
    <s v="WILSON"/>
  </r>
  <r>
    <x v="2"/>
    <n v="2500"/>
    <s v="Arrendamiento de la casa"/>
  </r>
  <r>
    <x v="3"/>
    <n v="460"/>
    <s v="PAGOS KUKKIWON"/>
  </r>
  <r>
    <x v="3"/>
    <n v="800"/>
    <s v="PAGO MEDALLAS"/>
  </r>
  <r>
    <x v="3"/>
    <n v="200"/>
    <s v="ALIMENTACION TKD"/>
  </r>
  <r>
    <x v="3"/>
    <n v="32"/>
    <s v="REUNION FINANCIERA"/>
  </r>
  <r>
    <x v="3"/>
    <n v="7"/>
    <s v="TAXI REUNION FINANCIERA"/>
  </r>
  <r>
    <x v="3"/>
    <n v="15"/>
    <s v="TAXI REUNION FINANCIERA"/>
  </r>
  <r>
    <x v="3"/>
    <n v="240"/>
    <s v="FISIOTERAPIA"/>
  </r>
  <r>
    <x v="3"/>
    <n v="600"/>
    <s v="RESERVA"/>
  </r>
  <r>
    <x v="3"/>
    <n v="1486.41"/>
    <s v="PASAJES BRASIL"/>
  </r>
  <r>
    <x v="3"/>
    <n v="34.49"/>
    <s v="SISTEMA COMTABLE"/>
  </r>
  <r>
    <x v="3"/>
    <n v="164"/>
    <s v="PASAJE DE LOJA DEVOLUCION"/>
  </r>
  <r>
    <x v="3"/>
    <n v="200"/>
    <s v="ALIMENTACION FETKD"/>
  </r>
  <r>
    <x v="3"/>
    <n v="80"/>
    <s v="PATU 12"/>
  </r>
  <r>
    <x v="3"/>
    <n v="100"/>
    <s v="PATU 12"/>
  </r>
  <r>
    <x v="3"/>
    <n v="85"/>
    <s v="CASA FETKD"/>
  </r>
  <r>
    <x v="3"/>
    <n v="29.3"/>
    <s v="DEVOLUCION ENVIO Y SUMINISTRO"/>
  </r>
  <r>
    <x v="3"/>
    <n v="23.5"/>
    <s v="EXAMINADOR DEPORTISTA DE GALAPAGOS"/>
  </r>
  <r>
    <x v="3"/>
    <n v="400"/>
    <s v="DEVOLUCION PASAJE AEREO"/>
  </r>
  <r>
    <x v="3"/>
    <n v="65"/>
    <s v="DEVOLUCION TARJETAS ARBITROS"/>
  </r>
  <r>
    <x v="3"/>
    <n v="500.41"/>
    <s v="TRABAJOS CASA FETKD"/>
  </r>
  <r>
    <x v="3"/>
    <n v="184.41"/>
    <s v="PAGO EXAMINADOR ASCENSOS DE AMBATO"/>
  </r>
  <r>
    <x v="3"/>
    <n v="291.41000000000003"/>
    <s v="PAGO EXAMINADOR ASCENSOS DE RIOBAMBA"/>
  </r>
  <r>
    <x v="3"/>
    <n v="884.71"/>
    <s v="PAGO PLANILLA IESS"/>
  </r>
  <r>
    <x v="3"/>
    <n v="991.42"/>
    <s v="PAGO PASAJE AEREO EXPOSITOR "/>
  </r>
  <r>
    <x v="3"/>
    <n v="1000"/>
    <s v="ANTICIPO MEDALLAS"/>
  </r>
  <r>
    <x v="3"/>
    <n v="20"/>
    <s v="ALIMENTACION CASA FETKD"/>
  </r>
  <r>
    <x v="3"/>
    <n v="150"/>
    <s v="PAGO MENSUAL ENERO"/>
  </r>
  <r>
    <x v="3"/>
    <n v="800"/>
    <s v="RESERVA"/>
  </r>
  <r>
    <x v="3"/>
    <n v="325"/>
    <s v="DEVOLUCION GASTOS VARIOS FETK"/>
  </r>
  <r>
    <x v="3"/>
    <n v="1000"/>
    <s v="PARA PAGAR LAS PLANILLAS DEL IESS"/>
  </r>
  <r>
    <x v="3"/>
    <n v="1100"/>
    <s v="RESERVA"/>
  </r>
  <r>
    <x v="3"/>
    <n v="285.89999999999998"/>
    <s v="PAGO ASEGURADORA FETKD"/>
  </r>
  <r>
    <x v="3"/>
    <n v="2000"/>
    <s v="RESERVA"/>
  </r>
  <r>
    <x v="3"/>
    <n v="1000"/>
    <s v="RESERVA"/>
  </r>
  <r>
    <x v="3"/>
    <n v="4.3499999999999996"/>
    <s v="PAGO ARCHIVADOR PARA CHALLENGER PORTOVIEJO"/>
  </r>
  <r>
    <x v="3"/>
    <n v="3.4"/>
    <s v="PAGO PERFORADORA, GRAPADORA Y RESALTADOR CHALLENGER PORTOVIEJO"/>
  </r>
  <r>
    <x v="3"/>
    <n v="141.85"/>
    <s v="COMPRA DE PASAJE AEREO EXPOXITORA"/>
  </r>
  <r>
    <x v="3"/>
    <n v="96"/>
    <s v="GASTOS VARIOS EXPOSITORA"/>
  </r>
  <r>
    <x v="3"/>
    <n v="1310"/>
    <s v="PAGO MEDALLAS"/>
  </r>
  <r>
    <x v="3"/>
    <n v="200"/>
    <s v="GASTOS VARIOS PORTOVIEJO"/>
  </r>
  <r>
    <x v="3"/>
    <n v="3200"/>
    <s v="PAGO PLANILLA SRI"/>
  </r>
  <r>
    <x v="3"/>
    <n v="13.5"/>
    <s v="TAXI SANGOLQUI"/>
  </r>
  <r>
    <x v="3"/>
    <n v="2.2999999999999998"/>
    <s v="TAXI SANGOLQUI ALCANCE"/>
  </r>
  <r>
    <x v="3"/>
    <n v="30"/>
    <s v="BOLETOS PORTOVIEJO"/>
  </r>
  <r>
    <x v="3"/>
    <n v="5"/>
    <s v="TAXI TRANS ESMERALDAS"/>
  </r>
  <r>
    <x v="3"/>
    <n v="48.3"/>
    <s v="PASAJE AEREO MANTA - QUITO EXPOXITORA ARACELI"/>
  </r>
  <r>
    <x v="3"/>
    <n v="5.5"/>
    <s v="DESAYUNO WILSON , SUSNA MANABI"/>
  </r>
  <r>
    <x v="3"/>
    <n v="43"/>
    <s v="ALMUERZOS PERSONAL ADMINISTRATIVO"/>
  </r>
  <r>
    <x v="3"/>
    <n v="420"/>
    <s v="CONFECCION CAMISETAS ARBITROS"/>
  </r>
  <r>
    <x v="3"/>
    <n v="70"/>
    <s v="HOSPEDAJE PORTOVIEJO"/>
  </r>
  <r>
    <x v="3"/>
    <n v="60"/>
    <s v="MERIENDAS FETKD PERSONAL ADMINISTRATIVO Y APOYO"/>
  </r>
  <r>
    <x v="3"/>
    <n v="2278"/>
    <s v="DEVOLUCION PASAJES NAIROBI"/>
  </r>
  <r>
    <x v="3"/>
    <n v="125"/>
    <s v="ALIMENTACION PERSONAL FETKD MERIENDAS VIERNES"/>
  </r>
  <r>
    <x v="3"/>
    <n v="185"/>
    <s v="ALIMENTACION ARBITROS Y PERSONAL DE APOYO VIERNES ALMUERZOS"/>
  </r>
  <r>
    <x v="3"/>
    <n v="43.98"/>
    <s v="ALIMENTACION PERSONAL ADMINISTRATIVO FETK ALMUERZO"/>
  </r>
  <r>
    <x v="3"/>
    <n v="36"/>
    <s v="ALIMENTACION PERSONAL ADMINISTRATIVO FETKD MERIENDAS"/>
  </r>
  <r>
    <x v="3"/>
    <n v="220"/>
    <s v="PAGO COORDONES ENTRENADORES Y ARBITROS"/>
  </r>
  <r>
    <x v="3"/>
    <n v="150"/>
    <s v="ABONO ALIMNTACION PERSONAL FETKD"/>
  </r>
  <r>
    <x v="3"/>
    <n v="53"/>
    <s v="PAGO ARBITRAJE Y TRANSPORTE CHALLENGER PORTOVIEJO"/>
  </r>
  <r>
    <x v="3"/>
    <n v="53"/>
    <s v="PAGO ARBITRAJE Y TRANSPORTE CHALLENGER PORTOVIEJO"/>
  </r>
  <r>
    <x v="3"/>
    <n v="45"/>
    <s v="PAGO ARBITRAJE Y TRANSPORTE CHALLENGER PORTOVIEJO"/>
  </r>
  <r>
    <x v="3"/>
    <n v="36"/>
    <s v="PAGO MERIENDAS PERSONAL ADMINISTRATIVO FETKD"/>
  </r>
  <r>
    <x v="3"/>
    <n v="50"/>
    <s v="PAGO ARBITRAJE Y TRANSPORTE CHALLENGER PORTOVIEJO"/>
  </r>
  <r>
    <x v="3"/>
    <n v="152"/>
    <s v="PAGO ARBITRAJE Y TRANSPORTE CHALLENGER PORTOVIEJO"/>
  </r>
  <r>
    <x v="3"/>
    <n v="6"/>
    <s v="DESAYUNO WILSON , SUSNA MANABI"/>
  </r>
  <r>
    <x v="3"/>
    <n v="240"/>
    <s v="PAGO HOSPEDAJE ARBITROS COMPLEJO CALIFORNIA VIERNES Y SABADO"/>
  </r>
  <r>
    <x v="3"/>
    <n v="51.5"/>
    <s v="PAGO ARBITRAJE Y TRANSPORTE CHALLENGER PORTOVIEJO"/>
  </r>
  <r>
    <x v="3"/>
    <n v="420"/>
    <s v="PAGO HOSPEDAJE PERSONAL ADMINISTRATIVO Y APOYO"/>
  </r>
  <r>
    <x v="3"/>
    <n v="485"/>
    <s v="PAGO VARIOS EXPOSITORA ALIMENTACION FETKD"/>
  </r>
  <r>
    <x v="3"/>
    <n v="305"/>
    <s v="PAGO PERSONAL ADMINISTRATIVO Y EXPOSITORA"/>
  </r>
  <r>
    <x v="3"/>
    <n v="287"/>
    <s v="PAGO ALIMENTACION ARBITROS Y PERSONAL DE APOYO "/>
  </r>
  <r>
    <x v="3"/>
    <n v="200"/>
    <s v="PAGO MEDICOS VIER, SABADOS,DOMINGO"/>
  </r>
  <r>
    <x v="3"/>
    <n v="338"/>
    <s v="PAGO VARIOS -EVENTO CHALLENGER FETKD"/>
  </r>
  <r>
    <x v="3"/>
    <n v="225"/>
    <s v="PAGO ARBITRAJE Y TRANSPORTE CHALLENGER PORTOVIEJO"/>
  </r>
  <r>
    <x v="3"/>
    <n v="225"/>
    <s v="PAGO ARBITRAJE Y TRANSPORTE CHALLENGER PORTOVIEJO"/>
  </r>
  <r>
    <x v="3"/>
    <n v="218"/>
    <s v="PAGO ARBITRAJE Y TRANSPORTE CHALLENGER PORTOVIEJO"/>
  </r>
  <r>
    <x v="3"/>
    <n v="95"/>
    <s v="PAGO ARBITRAJE Y TRANSPORTE CHALLENGER PORTOVIEJO"/>
  </r>
  <r>
    <x v="3"/>
    <n v="104"/>
    <s v="PAGO ARBITRAJE Y TRANSPORTE CHALLENGER PORTOVIEJO"/>
  </r>
  <r>
    <x v="3"/>
    <n v="218"/>
    <s v="PAGO ARBITRAJE Y TRANSPORTE CHALLENGER PORTOVIEJO"/>
  </r>
  <r>
    <x v="3"/>
    <n v="98"/>
    <s v="PAGO ARBITRAJE Y TRANSPORTE CHALLENGER PORTOVIEJO"/>
  </r>
  <r>
    <x v="3"/>
    <n v="104"/>
    <s v="PAGO ARBITRAJE Y TRANSPORTE CHALLENGER PORTOVIEJO"/>
  </r>
  <r>
    <x v="3"/>
    <n v="89"/>
    <s v="PAGO ARBITRAJE Y TRANSPORTE CHALLENGER PORTOVIEJO"/>
  </r>
  <r>
    <x v="3"/>
    <n v="95"/>
    <s v="PAGO ARBITRAJE Y TRANSPORTE CHALLENGER PORTOVIEJO"/>
  </r>
  <r>
    <x v="3"/>
    <n v="89"/>
    <s v="PAGO ARBITRAJE Y TRANSPORTE CHALLENGER PORTOVIEJO"/>
  </r>
  <r>
    <x v="3"/>
    <n v="99"/>
    <s v="PAGO ARBITRAJE Y TRANSPORTE CHALLENGER PORTOVIEJO"/>
  </r>
  <r>
    <x v="3"/>
    <n v="101"/>
    <s v="PAGO ARBITRAJE Y TRANSPORTE CHALLENGER PORTOVIEJO"/>
  </r>
  <r>
    <x v="3"/>
    <n v="80"/>
    <s v="PAGO ARBITRAJE Y TRANSPORTE CHALLENGER PORTOVIEJO"/>
  </r>
  <r>
    <x v="3"/>
    <n v="104"/>
    <s v="PAGO ARBITRAJE Y TRANSPORTE CHALLENGER PORTOVIEJO"/>
  </r>
  <r>
    <x v="3"/>
    <n v="88"/>
    <s v="PAGO ARBITRAJE Y TRANSPORTE CHALLENGER PORTOVIEJO"/>
  </r>
  <r>
    <x v="3"/>
    <n v="89"/>
    <s v="PAGO ARBITRAJE Y TRANSPORTE CHALLENGER PORTOVIEJO"/>
  </r>
  <r>
    <x v="3"/>
    <n v="95"/>
    <s v="PAGO ARBITRAJE Y TRANSPORTE CHALLENGER PORTOVIEJO"/>
  </r>
  <r>
    <x v="3"/>
    <n v="350"/>
    <s v="PAGO ARMADA DE CANCHAS Y DIAS DE EVENTOS "/>
  </r>
  <r>
    <x v="3"/>
    <n v="600"/>
    <s v="PAGO ORGANIZACIÓN CHALLENGER"/>
  </r>
  <r>
    <x v="3"/>
    <n v="400"/>
    <s v="PAGO ORGANIZACIÓN CHALLENGER"/>
  </r>
  <r>
    <x v="3"/>
    <n v="400"/>
    <s v="PAGO ORGANIZACIÓN CHALLENGER"/>
  </r>
  <r>
    <x v="3"/>
    <n v="300"/>
    <s v="PAGO ORGANIZACIÓN CHALLENGER"/>
  </r>
  <r>
    <x v="3"/>
    <n v="120"/>
    <s v="PAGO VIDEO REPLAY"/>
  </r>
  <r>
    <x v="3"/>
    <n v="95"/>
    <s v="PAGO ARBITRAJE Y TRANSPORTE CHALLENGER PORTOVIEJO"/>
  </r>
  <r>
    <x v="3"/>
    <n v="818.75"/>
    <s v="PAGO SISTEMA"/>
  </r>
  <r>
    <x v="3"/>
    <n v="420"/>
    <s v="PAGO SEGURIDAD GUARDIAS"/>
  </r>
  <r>
    <x v="3"/>
    <n v="99"/>
    <s v="DEVOLUCION PAGO ARBITRO"/>
  </r>
  <r>
    <x v="3"/>
    <n v="559"/>
    <s v="COMPRA PASAJE BRASIL JOSELYN CAICEDO"/>
  </r>
  <r>
    <x v="3"/>
    <n v="100"/>
    <s v="COMPRA DE INODORO Y ASCESORIOS"/>
  </r>
  <r>
    <x v="3"/>
    <n v="192"/>
    <s v="PAGO CONTROL DE PLAGAS"/>
  </r>
  <r>
    <x v="3"/>
    <n v="50"/>
    <s v="PAGO PLOMERO CASA DE LA FETKD ARREGLOS"/>
  </r>
  <r>
    <x v="3"/>
    <n v="225.41"/>
    <s v="PAGO EXAMINADOR ASCENSOS MACHALA"/>
  </r>
  <r>
    <x v="3"/>
    <n v="119"/>
    <s v="PAGO EXAMINADOR ASCENSOS TENA"/>
  </r>
  <r>
    <x v="3"/>
    <n v="190.91"/>
    <s v="PAGO EXAMINADOR ASCENSOS PICHINCHA"/>
  </r>
  <r>
    <x v="3"/>
    <n v="430"/>
    <s v="PAGO DE PLACAS PREMIACION CHALLENGER PORTOVIEJO"/>
  </r>
  <r>
    <x v="3"/>
    <n v="80"/>
    <s v="DEVOLUCION ACTIVACION GALES INTERNACIONALES "/>
  </r>
  <r>
    <x v="3"/>
    <n v="20.3"/>
    <s v="DEVOLUCION ENVIO DOCUMENTOS Y GUP"/>
  </r>
  <r>
    <x v="3"/>
    <n v="2500"/>
    <s v="Arrendamiento de la casa"/>
  </r>
  <r>
    <x v="4"/>
    <n v="130"/>
    <s v="PATRICIA TUQUEREZ"/>
  </r>
  <r>
    <x v="4"/>
    <n v="40"/>
    <s v="CAMILA MANZANO"/>
  </r>
  <r>
    <x v="4"/>
    <n v="40"/>
    <s v="LUIS POAQUIZA"/>
  </r>
  <r>
    <x v="4"/>
    <n v="65"/>
    <s v="GEOVANY CUJILEMA"/>
  </r>
  <r>
    <x v="4"/>
    <n v="40"/>
    <s v="CAMILA SANCHEZ"/>
  </r>
  <r>
    <x v="4"/>
    <n v="65"/>
    <s v="GUILLERMO MORAN"/>
  </r>
  <r>
    <x v="4"/>
    <n v="65"/>
    <s v="PAOLA MORANTE"/>
  </r>
  <r>
    <x v="4"/>
    <n v="60"/>
    <s v="PATRICIO SANCHEZ "/>
  </r>
  <r>
    <x v="4"/>
    <n v="65"/>
    <s v="JHONATAN CHICAIZA"/>
  </r>
  <r>
    <x v="4"/>
    <n v="65"/>
    <s v="DAVID DEL CASTILLO"/>
  </r>
  <r>
    <x v="4"/>
    <n v="40"/>
    <s v="CRISTIAN NARANJO"/>
  </r>
  <r>
    <x v="4"/>
    <m/>
    <s v="APOYO"/>
  </r>
  <r>
    <x v="4"/>
    <n v="35"/>
    <s v="CARLOS YAMUCA"/>
  </r>
  <r>
    <x v="4"/>
    <n v="30"/>
    <s v="ANDRES NICOLALDE"/>
  </r>
  <r>
    <x v="4"/>
    <n v="35"/>
    <s v="ELLIOTH FREIRE"/>
  </r>
  <r>
    <x v="4"/>
    <m/>
    <s v="MEDICO"/>
  </r>
  <r>
    <x v="4"/>
    <n v="30"/>
    <s v="KEYLA ZUÑIGA"/>
  </r>
  <r>
    <x v="4"/>
    <m/>
    <s v="SISTEMA"/>
  </r>
  <r>
    <x v="4"/>
    <n v="200"/>
    <s v="CESAR TAYO"/>
  </r>
  <r>
    <x v="4"/>
    <m/>
    <s v="DIRECTIVOS"/>
  </r>
  <r>
    <x v="4"/>
    <n v="40"/>
    <s v="JUAN CARLOS"/>
  </r>
  <r>
    <x v="4"/>
    <n v="50"/>
    <s v="WILSON RODRIGUEZ"/>
  </r>
  <r>
    <x v="4"/>
    <n v="455"/>
    <s v="ALIMENTACION"/>
  </r>
  <r>
    <x v="4"/>
    <n v="600"/>
    <s v="HOSPEDAJE"/>
  </r>
  <r>
    <x v="4"/>
    <n v="2500"/>
    <s v="Arrendamiento de la casa"/>
  </r>
  <r>
    <x v="4"/>
    <n v="1185"/>
    <s v="VIAJE COLOMBIA"/>
  </r>
  <r>
    <x v="5"/>
    <n v="2500"/>
    <s v="Arrendamiento de la casa"/>
  </r>
  <r>
    <x v="6"/>
    <n v="5000"/>
    <s v="Garantía del arriendo de la casa"/>
  </r>
  <r>
    <x v="6"/>
    <n v="2500"/>
    <s v="Arrendamiento de la casa"/>
  </r>
  <r>
    <x v="7"/>
    <n v="2600"/>
    <s v="Karen Tipan"/>
  </r>
  <r>
    <x v="7"/>
    <n v="1880"/>
    <s v="Rut Guano"/>
  </r>
  <r>
    <x v="7"/>
    <n v="2400"/>
    <s v="Arnulfo Congo"/>
  </r>
  <r>
    <x v="8"/>
    <n v="8779.25"/>
    <s v="Samuel Ardila, construcción dos cuartos y baños"/>
  </r>
  <r>
    <x v="2"/>
    <n v="240"/>
    <s v="FISIOTERAPIA"/>
  </r>
  <r>
    <x v="3"/>
    <n v="4975.54"/>
    <s v="DESCUENTO SRI"/>
  </r>
  <r>
    <x v="9"/>
    <n v="3500"/>
    <s v="ARBITROS"/>
  </r>
  <r>
    <x v="9"/>
    <n v="790"/>
    <s v="SISTEMA"/>
  </r>
  <r>
    <x v="9"/>
    <n v="750"/>
    <s v="VIDEO REPLAY"/>
  </r>
  <r>
    <x v="9"/>
    <n v="1718"/>
    <s v="TARJETAS DE CREDITO PRESTAMO VIAJES"/>
  </r>
  <r>
    <x v="9"/>
    <n v="2046"/>
    <s v="HOTEL"/>
  </r>
  <r>
    <x v="9"/>
    <n v="2200"/>
    <s v="ALIMENTACION"/>
  </r>
  <r>
    <x v="9"/>
    <n v="3500"/>
    <s v="ARBITROS"/>
  </r>
  <r>
    <x v="9"/>
    <n v="1070"/>
    <s v="APOYO"/>
  </r>
  <r>
    <x v="9"/>
    <n v="129.5"/>
    <s v="HIDRATACION"/>
  </r>
  <r>
    <x v="9"/>
    <n v="100"/>
    <s v="TRANSPORTE CANCHAS"/>
  </r>
  <r>
    <x v="9"/>
    <n v="1210"/>
    <s v="ADMINISTRATIVO"/>
  </r>
  <r>
    <x v="9"/>
    <n v="192.01"/>
    <s v="VARIOS"/>
  </r>
  <r>
    <x v="9"/>
    <n v="92"/>
    <s v="CONGRESILLO ALIMENTACION"/>
  </r>
  <r>
    <x v="9"/>
    <n v="350"/>
    <s v="CENA PREMIACION"/>
  </r>
  <r>
    <x v="9"/>
    <n v="3000"/>
    <s v="PREMIACION"/>
  </r>
  <r>
    <x v="9"/>
    <n v="600"/>
    <s v="TROFEOS EVENTO"/>
  </r>
  <r>
    <x v="10"/>
    <n v="11000"/>
    <s v="EVENTO KENYA "/>
  </r>
  <r>
    <x v="1"/>
    <n v="430"/>
    <s v="JOSE OYOZO"/>
  </r>
  <r>
    <x v="1"/>
    <n v="200"/>
    <s v="CENA NAVIDEÑA CASA FETKD"/>
  </r>
  <r>
    <x v="1"/>
    <n v="200"/>
    <s v="ANDREA ARMIJOS PLACA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483309E-C381-48B6-9827-02C9A7389D75}" name="TablaDiná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B397:C409" firstHeaderRow="1" firstDataRow="1" firstDataCol="1"/>
  <pivotFields count="3">
    <pivotField axis="axisRow" showAll="0" sortType="ascending">
      <items count="12">
        <item x="7"/>
        <item x="0"/>
        <item x="1"/>
        <item x="2"/>
        <item x="10"/>
        <item x="3"/>
        <item x="9"/>
        <item x="4"/>
        <item x="5"/>
        <item x="8"/>
        <item x="6"/>
        <item t="default"/>
      </items>
    </pivotField>
    <pivotField dataField="1" showAll="0"/>
    <pivotField showAl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Suma de Valor" fld="1" baseField="0" baseItem="0" numFmtId="44"/>
  </dataFields>
  <formats count="13">
    <format dxfId="21">
      <pivotArea outline="0" collapsedLevelsAreSubtotals="1" fieldPosition="0"/>
    </format>
    <format dxfId="20">
      <pivotArea type="all" dataOnly="0" outline="0" fieldPosition="0"/>
    </format>
    <format dxfId="19">
      <pivotArea outline="0" collapsedLevelsAreSubtotals="1" fieldPosition="0"/>
    </format>
    <format dxfId="18">
      <pivotArea field="0" type="button" dataOnly="0" labelOnly="1" outline="0" axis="axisRow" fieldPosition="0"/>
    </format>
    <format dxfId="17">
      <pivotArea dataOnly="0" labelOnly="1" fieldPosition="0">
        <references count="1">
          <reference field="0" count="0"/>
        </references>
      </pivotArea>
    </format>
    <format dxfId="16">
      <pivotArea dataOnly="0" labelOnly="1" grandRow="1" outline="0" fieldPosition="0"/>
    </format>
    <format dxfId="15">
      <pivotArea dataOnly="0" labelOnly="1" outline="0" axis="axisValues" fieldPosition="0"/>
    </format>
    <format dxfId="14">
      <pivotArea type="all" dataOnly="0" outline="0" fieldPosition="0"/>
    </format>
    <format dxfId="13">
      <pivotArea outline="0" collapsedLevelsAreSubtotals="1" fieldPosition="0"/>
    </format>
    <format dxfId="12">
      <pivotArea field="0" type="button" dataOnly="0" labelOnly="1" outline="0" axis="axisRow" fieldPosition="0"/>
    </format>
    <format dxfId="11">
      <pivotArea dataOnly="0" labelOnly="1" fieldPosition="0">
        <references count="1">
          <reference field="0" count="0"/>
        </references>
      </pivotArea>
    </format>
    <format dxfId="10">
      <pivotArea dataOnly="0" labelOnly="1" grandRow="1" outline="0" fieldPosition="0"/>
    </format>
    <format dxfId="9">
      <pivotArea dataOnly="0" labelOnly="1" outline="0" axis="axisValues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https://www.ecuatorianatkd.com/tkd_rep_clubes_eventos.php?eve=258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https://www.ecuatorianatkd.com/tkd_rep_clubes_eventos.php?eve=267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https://www.ecuatorianatkd.com/tkd_rep_clubes_eventos.php?eve=266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ecuatorianatkd.com/tkd_adm_evento_adm.php?adm=1&amp;eve=256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ecuatorianatkd.com/tkd_adm_evento_adm.php?adm=1&amp;eve=268" TargetMode="External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ecuatorianatkd.com/tkd_adm_evento_adm.php?adm=1&amp;eve=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ED294-8D16-4CB1-877E-C6D3242B4048}">
  <dimension ref="B5:H19"/>
  <sheetViews>
    <sheetView showGridLines="0" zoomScale="80" zoomScaleNormal="80" workbookViewId="0">
      <selection activeCell="B20" sqref="B20"/>
    </sheetView>
  </sheetViews>
  <sheetFormatPr baseColWidth="10" defaultColWidth="12.44140625" defaultRowHeight="13.2" x14ac:dyDescent="0.25"/>
  <cols>
    <col min="1" max="1" width="2.5546875" style="5" customWidth="1"/>
    <col min="2" max="2" width="35.33203125" style="5" bestFit="1" customWidth="1"/>
    <col min="3" max="3" width="28.6640625" style="6" customWidth="1"/>
    <col min="4" max="4" width="32.33203125" style="5" bestFit="1" customWidth="1"/>
    <col min="5" max="5" width="12.6640625" style="5" bestFit="1" customWidth="1"/>
    <col min="6" max="6" width="15.33203125" style="5" bestFit="1" customWidth="1"/>
    <col min="7" max="7" width="17.44140625" style="5" bestFit="1" customWidth="1"/>
    <col min="8" max="8" width="12.5546875" style="5" bestFit="1" customWidth="1"/>
    <col min="9" max="9" width="3.33203125" style="5" customWidth="1"/>
    <col min="10" max="10" width="12.44140625" style="5"/>
    <col min="11" max="11" width="16.6640625" style="5" bestFit="1" customWidth="1"/>
    <col min="12" max="12" width="13.33203125" style="5" bestFit="1" customWidth="1"/>
    <col min="13" max="13" width="14.33203125" style="5" bestFit="1" customWidth="1"/>
    <col min="14" max="256" width="12.44140625" style="5"/>
    <col min="257" max="257" width="2.33203125" style="5" customWidth="1"/>
    <col min="258" max="258" width="25.5546875" style="5" customWidth="1"/>
    <col min="259" max="259" width="9.33203125" style="5" customWidth="1"/>
    <col min="260" max="260" width="47.44140625" style="5" bestFit="1" customWidth="1"/>
    <col min="261" max="261" width="1.5546875" style="5" customWidth="1"/>
    <col min="262" max="262" width="15.33203125" style="5" bestFit="1" customWidth="1"/>
    <col min="263" max="263" width="17.44140625" style="5" bestFit="1" customWidth="1"/>
    <col min="264" max="264" width="12.5546875" style="5" bestFit="1" customWidth="1"/>
    <col min="265" max="265" width="3.33203125" style="5" customWidth="1"/>
    <col min="266" max="266" width="12.44140625" style="5"/>
    <col min="267" max="267" width="16.6640625" style="5" bestFit="1" customWidth="1"/>
    <col min="268" max="268" width="13.33203125" style="5" bestFit="1" customWidth="1"/>
    <col min="269" max="269" width="14.33203125" style="5" bestFit="1" customWidth="1"/>
    <col min="270" max="512" width="12.44140625" style="5"/>
    <col min="513" max="513" width="2.33203125" style="5" customWidth="1"/>
    <col min="514" max="514" width="25.5546875" style="5" customWidth="1"/>
    <col min="515" max="515" width="9.33203125" style="5" customWidth="1"/>
    <col min="516" max="516" width="47.44140625" style="5" bestFit="1" customWidth="1"/>
    <col min="517" max="517" width="1.5546875" style="5" customWidth="1"/>
    <col min="518" max="518" width="15.33203125" style="5" bestFit="1" customWidth="1"/>
    <col min="519" max="519" width="17.44140625" style="5" bestFit="1" customWidth="1"/>
    <col min="520" max="520" width="12.5546875" style="5" bestFit="1" customWidth="1"/>
    <col min="521" max="521" width="3.33203125" style="5" customWidth="1"/>
    <col min="522" max="522" width="12.44140625" style="5"/>
    <col min="523" max="523" width="16.6640625" style="5" bestFit="1" customWidth="1"/>
    <col min="524" max="524" width="13.33203125" style="5" bestFit="1" customWidth="1"/>
    <col min="525" max="525" width="14.33203125" style="5" bestFit="1" customWidth="1"/>
    <col min="526" max="768" width="12.44140625" style="5"/>
    <col min="769" max="769" width="2.33203125" style="5" customWidth="1"/>
    <col min="770" max="770" width="25.5546875" style="5" customWidth="1"/>
    <col min="771" max="771" width="9.33203125" style="5" customWidth="1"/>
    <col min="772" max="772" width="47.44140625" style="5" bestFit="1" customWidth="1"/>
    <col min="773" max="773" width="1.5546875" style="5" customWidth="1"/>
    <col min="774" max="774" width="15.33203125" style="5" bestFit="1" customWidth="1"/>
    <col min="775" max="775" width="17.44140625" style="5" bestFit="1" customWidth="1"/>
    <col min="776" max="776" width="12.5546875" style="5" bestFit="1" customWidth="1"/>
    <col min="777" max="777" width="3.33203125" style="5" customWidth="1"/>
    <col min="778" max="778" width="12.44140625" style="5"/>
    <col min="779" max="779" width="16.6640625" style="5" bestFit="1" customWidth="1"/>
    <col min="780" max="780" width="13.33203125" style="5" bestFit="1" customWidth="1"/>
    <col min="781" max="781" width="14.33203125" style="5" bestFit="1" customWidth="1"/>
    <col min="782" max="1024" width="12.44140625" style="5"/>
    <col min="1025" max="1025" width="2.33203125" style="5" customWidth="1"/>
    <col min="1026" max="1026" width="25.5546875" style="5" customWidth="1"/>
    <col min="1027" max="1027" width="9.33203125" style="5" customWidth="1"/>
    <col min="1028" max="1028" width="47.44140625" style="5" bestFit="1" customWidth="1"/>
    <col min="1029" max="1029" width="1.5546875" style="5" customWidth="1"/>
    <col min="1030" max="1030" width="15.33203125" style="5" bestFit="1" customWidth="1"/>
    <col min="1031" max="1031" width="17.44140625" style="5" bestFit="1" customWidth="1"/>
    <col min="1032" max="1032" width="12.5546875" style="5" bestFit="1" customWidth="1"/>
    <col min="1033" max="1033" width="3.33203125" style="5" customWidth="1"/>
    <col min="1034" max="1034" width="12.44140625" style="5"/>
    <col min="1035" max="1035" width="16.6640625" style="5" bestFit="1" customWidth="1"/>
    <col min="1036" max="1036" width="13.33203125" style="5" bestFit="1" customWidth="1"/>
    <col min="1037" max="1037" width="14.33203125" style="5" bestFit="1" customWidth="1"/>
    <col min="1038" max="1280" width="12.44140625" style="5"/>
    <col min="1281" max="1281" width="2.33203125" style="5" customWidth="1"/>
    <col min="1282" max="1282" width="25.5546875" style="5" customWidth="1"/>
    <col min="1283" max="1283" width="9.33203125" style="5" customWidth="1"/>
    <col min="1284" max="1284" width="47.44140625" style="5" bestFit="1" customWidth="1"/>
    <col min="1285" max="1285" width="1.5546875" style="5" customWidth="1"/>
    <col min="1286" max="1286" width="15.33203125" style="5" bestFit="1" customWidth="1"/>
    <col min="1287" max="1287" width="17.44140625" style="5" bestFit="1" customWidth="1"/>
    <col min="1288" max="1288" width="12.5546875" style="5" bestFit="1" customWidth="1"/>
    <col min="1289" max="1289" width="3.33203125" style="5" customWidth="1"/>
    <col min="1290" max="1290" width="12.44140625" style="5"/>
    <col min="1291" max="1291" width="16.6640625" style="5" bestFit="1" customWidth="1"/>
    <col min="1292" max="1292" width="13.33203125" style="5" bestFit="1" customWidth="1"/>
    <col min="1293" max="1293" width="14.33203125" style="5" bestFit="1" customWidth="1"/>
    <col min="1294" max="1536" width="12.44140625" style="5"/>
    <col min="1537" max="1537" width="2.33203125" style="5" customWidth="1"/>
    <col min="1538" max="1538" width="25.5546875" style="5" customWidth="1"/>
    <col min="1539" max="1539" width="9.33203125" style="5" customWidth="1"/>
    <col min="1540" max="1540" width="47.44140625" style="5" bestFit="1" customWidth="1"/>
    <col min="1541" max="1541" width="1.5546875" style="5" customWidth="1"/>
    <col min="1542" max="1542" width="15.33203125" style="5" bestFit="1" customWidth="1"/>
    <col min="1543" max="1543" width="17.44140625" style="5" bestFit="1" customWidth="1"/>
    <col min="1544" max="1544" width="12.5546875" style="5" bestFit="1" customWidth="1"/>
    <col min="1545" max="1545" width="3.33203125" style="5" customWidth="1"/>
    <col min="1546" max="1546" width="12.44140625" style="5"/>
    <col min="1547" max="1547" width="16.6640625" style="5" bestFit="1" customWidth="1"/>
    <col min="1548" max="1548" width="13.33203125" style="5" bestFit="1" customWidth="1"/>
    <col min="1549" max="1549" width="14.33203125" style="5" bestFit="1" customWidth="1"/>
    <col min="1550" max="1792" width="12.44140625" style="5"/>
    <col min="1793" max="1793" width="2.33203125" style="5" customWidth="1"/>
    <col min="1794" max="1794" width="25.5546875" style="5" customWidth="1"/>
    <col min="1795" max="1795" width="9.33203125" style="5" customWidth="1"/>
    <col min="1796" max="1796" width="47.44140625" style="5" bestFit="1" customWidth="1"/>
    <col min="1797" max="1797" width="1.5546875" style="5" customWidth="1"/>
    <col min="1798" max="1798" width="15.33203125" style="5" bestFit="1" customWidth="1"/>
    <col min="1799" max="1799" width="17.44140625" style="5" bestFit="1" customWidth="1"/>
    <col min="1800" max="1800" width="12.5546875" style="5" bestFit="1" customWidth="1"/>
    <col min="1801" max="1801" width="3.33203125" style="5" customWidth="1"/>
    <col min="1802" max="1802" width="12.44140625" style="5"/>
    <col min="1803" max="1803" width="16.6640625" style="5" bestFit="1" customWidth="1"/>
    <col min="1804" max="1804" width="13.33203125" style="5" bestFit="1" customWidth="1"/>
    <col min="1805" max="1805" width="14.33203125" style="5" bestFit="1" customWidth="1"/>
    <col min="1806" max="2048" width="12.44140625" style="5"/>
    <col min="2049" max="2049" width="2.33203125" style="5" customWidth="1"/>
    <col min="2050" max="2050" width="25.5546875" style="5" customWidth="1"/>
    <col min="2051" max="2051" width="9.33203125" style="5" customWidth="1"/>
    <col min="2052" max="2052" width="47.44140625" style="5" bestFit="1" customWidth="1"/>
    <col min="2053" max="2053" width="1.5546875" style="5" customWidth="1"/>
    <col min="2054" max="2054" width="15.33203125" style="5" bestFit="1" customWidth="1"/>
    <col min="2055" max="2055" width="17.44140625" style="5" bestFit="1" customWidth="1"/>
    <col min="2056" max="2056" width="12.5546875" style="5" bestFit="1" customWidth="1"/>
    <col min="2057" max="2057" width="3.33203125" style="5" customWidth="1"/>
    <col min="2058" max="2058" width="12.44140625" style="5"/>
    <col min="2059" max="2059" width="16.6640625" style="5" bestFit="1" customWidth="1"/>
    <col min="2060" max="2060" width="13.33203125" style="5" bestFit="1" customWidth="1"/>
    <col min="2061" max="2061" width="14.33203125" style="5" bestFit="1" customWidth="1"/>
    <col min="2062" max="2304" width="12.44140625" style="5"/>
    <col min="2305" max="2305" width="2.33203125" style="5" customWidth="1"/>
    <col min="2306" max="2306" width="25.5546875" style="5" customWidth="1"/>
    <col min="2307" max="2307" width="9.33203125" style="5" customWidth="1"/>
    <col min="2308" max="2308" width="47.44140625" style="5" bestFit="1" customWidth="1"/>
    <col min="2309" max="2309" width="1.5546875" style="5" customWidth="1"/>
    <col min="2310" max="2310" width="15.33203125" style="5" bestFit="1" customWidth="1"/>
    <col min="2311" max="2311" width="17.44140625" style="5" bestFit="1" customWidth="1"/>
    <col min="2312" max="2312" width="12.5546875" style="5" bestFit="1" customWidth="1"/>
    <col min="2313" max="2313" width="3.33203125" style="5" customWidth="1"/>
    <col min="2314" max="2314" width="12.44140625" style="5"/>
    <col min="2315" max="2315" width="16.6640625" style="5" bestFit="1" customWidth="1"/>
    <col min="2316" max="2316" width="13.33203125" style="5" bestFit="1" customWidth="1"/>
    <col min="2317" max="2317" width="14.33203125" style="5" bestFit="1" customWidth="1"/>
    <col min="2318" max="2560" width="12.44140625" style="5"/>
    <col min="2561" max="2561" width="2.33203125" style="5" customWidth="1"/>
    <col min="2562" max="2562" width="25.5546875" style="5" customWidth="1"/>
    <col min="2563" max="2563" width="9.33203125" style="5" customWidth="1"/>
    <col min="2564" max="2564" width="47.44140625" style="5" bestFit="1" customWidth="1"/>
    <col min="2565" max="2565" width="1.5546875" style="5" customWidth="1"/>
    <col min="2566" max="2566" width="15.33203125" style="5" bestFit="1" customWidth="1"/>
    <col min="2567" max="2567" width="17.44140625" style="5" bestFit="1" customWidth="1"/>
    <col min="2568" max="2568" width="12.5546875" style="5" bestFit="1" customWidth="1"/>
    <col min="2569" max="2569" width="3.33203125" style="5" customWidth="1"/>
    <col min="2570" max="2570" width="12.44140625" style="5"/>
    <col min="2571" max="2571" width="16.6640625" style="5" bestFit="1" customWidth="1"/>
    <col min="2572" max="2572" width="13.33203125" style="5" bestFit="1" customWidth="1"/>
    <col min="2573" max="2573" width="14.33203125" style="5" bestFit="1" customWidth="1"/>
    <col min="2574" max="2816" width="12.44140625" style="5"/>
    <col min="2817" max="2817" width="2.33203125" style="5" customWidth="1"/>
    <col min="2818" max="2818" width="25.5546875" style="5" customWidth="1"/>
    <col min="2819" max="2819" width="9.33203125" style="5" customWidth="1"/>
    <col min="2820" max="2820" width="47.44140625" style="5" bestFit="1" customWidth="1"/>
    <col min="2821" max="2821" width="1.5546875" style="5" customWidth="1"/>
    <col min="2822" max="2822" width="15.33203125" style="5" bestFit="1" customWidth="1"/>
    <col min="2823" max="2823" width="17.44140625" style="5" bestFit="1" customWidth="1"/>
    <col min="2824" max="2824" width="12.5546875" style="5" bestFit="1" customWidth="1"/>
    <col min="2825" max="2825" width="3.33203125" style="5" customWidth="1"/>
    <col min="2826" max="2826" width="12.44140625" style="5"/>
    <col min="2827" max="2827" width="16.6640625" style="5" bestFit="1" customWidth="1"/>
    <col min="2828" max="2828" width="13.33203125" style="5" bestFit="1" customWidth="1"/>
    <col min="2829" max="2829" width="14.33203125" style="5" bestFit="1" customWidth="1"/>
    <col min="2830" max="3072" width="12.44140625" style="5"/>
    <col min="3073" max="3073" width="2.33203125" style="5" customWidth="1"/>
    <col min="3074" max="3074" width="25.5546875" style="5" customWidth="1"/>
    <col min="3075" max="3075" width="9.33203125" style="5" customWidth="1"/>
    <col min="3076" max="3076" width="47.44140625" style="5" bestFit="1" customWidth="1"/>
    <col min="3077" max="3077" width="1.5546875" style="5" customWidth="1"/>
    <col min="3078" max="3078" width="15.33203125" style="5" bestFit="1" customWidth="1"/>
    <col min="3079" max="3079" width="17.44140625" style="5" bestFit="1" customWidth="1"/>
    <col min="3080" max="3080" width="12.5546875" style="5" bestFit="1" customWidth="1"/>
    <col min="3081" max="3081" width="3.33203125" style="5" customWidth="1"/>
    <col min="3082" max="3082" width="12.44140625" style="5"/>
    <col min="3083" max="3083" width="16.6640625" style="5" bestFit="1" customWidth="1"/>
    <col min="3084" max="3084" width="13.33203125" style="5" bestFit="1" customWidth="1"/>
    <col min="3085" max="3085" width="14.33203125" style="5" bestFit="1" customWidth="1"/>
    <col min="3086" max="3328" width="12.44140625" style="5"/>
    <col min="3329" max="3329" width="2.33203125" style="5" customWidth="1"/>
    <col min="3330" max="3330" width="25.5546875" style="5" customWidth="1"/>
    <col min="3331" max="3331" width="9.33203125" style="5" customWidth="1"/>
    <col min="3332" max="3332" width="47.44140625" style="5" bestFit="1" customWidth="1"/>
    <col min="3333" max="3333" width="1.5546875" style="5" customWidth="1"/>
    <col min="3334" max="3334" width="15.33203125" style="5" bestFit="1" customWidth="1"/>
    <col min="3335" max="3335" width="17.44140625" style="5" bestFit="1" customWidth="1"/>
    <col min="3336" max="3336" width="12.5546875" style="5" bestFit="1" customWidth="1"/>
    <col min="3337" max="3337" width="3.33203125" style="5" customWidth="1"/>
    <col min="3338" max="3338" width="12.44140625" style="5"/>
    <col min="3339" max="3339" width="16.6640625" style="5" bestFit="1" customWidth="1"/>
    <col min="3340" max="3340" width="13.33203125" style="5" bestFit="1" customWidth="1"/>
    <col min="3341" max="3341" width="14.33203125" style="5" bestFit="1" customWidth="1"/>
    <col min="3342" max="3584" width="12.44140625" style="5"/>
    <col min="3585" max="3585" width="2.33203125" style="5" customWidth="1"/>
    <col min="3586" max="3586" width="25.5546875" style="5" customWidth="1"/>
    <col min="3587" max="3587" width="9.33203125" style="5" customWidth="1"/>
    <col min="3588" max="3588" width="47.44140625" style="5" bestFit="1" customWidth="1"/>
    <col min="3589" max="3589" width="1.5546875" style="5" customWidth="1"/>
    <col min="3590" max="3590" width="15.33203125" style="5" bestFit="1" customWidth="1"/>
    <col min="3591" max="3591" width="17.44140625" style="5" bestFit="1" customWidth="1"/>
    <col min="3592" max="3592" width="12.5546875" style="5" bestFit="1" customWidth="1"/>
    <col min="3593" max="3593" width="3.33203125" style="5" customWidth="1"/>
    <col min="3594" max="3594" width="12.44140625" style="5"/>
    <col min="3595" max="3595" width="16.6640625" style="5" bestFit="1" customWidth="1"/>
    <col min="3596" max="3596" width="13.33203125" style="5" bestFit="1" customWidth="1"/>
    <col min="3597" max="3597" width="14.33203125" style="5" bestFit="1" customWidth="1"/>
    <col min="3598" max="3840" width="12.44140625" style="5"/>
    <col min="3841" max="3841" width="2.33203125" style="5" customWidth="1"/>
    <col min="3842" max="3842" width="25.5546875" style="5" customWidth="1"/>
    <col min="3843" max="3843" width="9.33203125" style="5" customWidth="1"/>
    <col min="3844" max="3844" width="47.44140625" style="5" bestFit="1" customWidth="1"/>
    <col min="3845" max="3845" width="1.5546875" style="5" customWidth="1"/>
    <col min="3846" max="3846" width="15.33203125" style="5" bestFit="1" customWidth="1"/>
    <col min="3847" max="3847" width="17.44140625" style="5" bestFit="1" customWidth="1"/>
    <col min="3848" max="3848" width="12.5546875" style="5" bestFit="1" customWidth="1"/>
    <col min="3849" max="3849" width="3.33203125" style="5" customWidth="1"/>
    <col min="3850" max="3850" width="12.44140625" style="5"/>
    <col min="3851" max="3851" width="16.6640625" style="5" bestFit="1" customWidth="1"/>
    <col min="3852" max="3852" width="13.33203125" style="5" bestFit="1" customWidth="1"/>
    <col min="3853" max="3853" width="14.33203125" style="5" bestFit="1" customWidth="1"/>
    <col min="3854" max="4096" width="12.44140625" style="5"/>
    <col min="4097" max="4097" width="2.33203125" style="5" customWidth="1"/>
    <col min="4098" max="4098" width="25.5546875" style="5" customWidth="1"/>
    <col min="4099" max="4099" width="9.33203125" style="5" customWidth="1"/>
    <col min="4100" max="4100" width="47.44140625" style="5" bestFit="1" customWidth="1"/>
    <col min="4101" max="4101" width="1.5546875" style="5" customWidth="1"/>
    <col min="4102" max="4102" width="15.33203125" style="5" bestFit="1" customWidth="1"/>
    <col min="4103" max="4103" width="17.44140625" style="5" bestFit="1" customWidth="1"/>
    <col min="4104" max="4104" width="12.5546875" style="5" bestFit="1" customWidth="1"/>
    <col min="4105" max="4105" width="3.33203125" style="5" customWidth="1"/>
    <col min="4106" max="4106" width="12.44140625" style="5"/>
    <col min="4107" max="4107" width="16.6640625" style="5" bestFit="1" customWidth="1"/>
    <col min="4108" max="4108" width="13.33203125" style="5" bestFit="1" customWidth="1"/>
    <col min="4109" max="4109" width="14.33203125" style="5" bestFit="1" customWidth="1"/>
    <col min="4110" max="4352" width="12.44140625" style="5"/>
    <col min="4353" max="4353" width="2.33203125" style="5" customWidth="1"/>
    <col min="4354" max="4354" width="25.5546875" style="5" customWidth="1"/>
    <col min="4355" max="4355" width="9.33203125" style="5" customWidth="1"/>
    <col min="4356" max="4356" width="47.44140625" style="5" bestFit="1" customWidth="1"/>
    <col min="4357" max="4357" width="1.5546875" style="5" customWidth="1"/>
    <col min="4358" max="4358" width="15.33203125" style="5" bestFit="1" customWidth="1"/>
    <col min="4359" max="4359" width="17.44140625" style="5" bestFit="1" customWidth="1"/>
    <col min="4360" max="4360" width="12.5546875" style="5" bestFit="1" customWidth="1"/>
    <col min="4361" max="4361" width="3.33203125" style="5" customWidth="1"/>
    <col min="4362" max="4362" width="12.44140625" style="5"/>
    <col min="4363" max="4363" width="16.6640625" style="5" bestFit="1" customWidth="1"/>
    <col min="4364" max="4364" width="13.33203125" style="5" bestFit="1" customWidth="1"/>
    <col min="4365" max="4365" width="14.33203125" style="5" bestFit="1" customWidth="1"/>
    <col min="4366" max="4608" width="12.44140625" style="5"/>
    <col min="4609" max="4609" width="2.33203125" style="5" customWidth="1"/>
    <col min="4610" max="4610" width="25.5546875" style="5" customWidth="1"/>
    <col min="4611" max="4611" width="9.33203125" style="5" customWidth="1"/>
    <col min="4612" max="4612" width="47.44140625" style="5" bestFit="1" customWidth="1"/>
    <col min="4613" max="4613" width="1.5546875" style="5" customWidth="1"/>
    <col min="4614" max="4614" width="15.33203125" style="5" bestFit="1" customWidth="1"/>
    <col min="4615" max="4615" width="17.44140625" style="5" bestFit="1" customWidth="1"/>
    <col min="4616" max="4616" width="12.5546875" style="5" bestFit="1" customWidth="1"/>
    <col min="4617" max="4617" width="3.33203125" style="5" customWidth="1"/>
    <col min="4618" max="4618" width="12.44140625" style="5"/>
    <col min="4619" max="4619" width="16.6640625" style="5" bestFit="1" customWidth="1"/>
    <col min="4620" max="4620" width="13.33203125" style="5" bestFit="1" customWidth="1"/>
    <col min="4621" max="4621" width="14.33203125" style="5" bestFit="1" customWidth="1"/>
    <col min="4622" max="4864" width="12.44140625" style="5"/>
    <col min="4865" max="4865" width="2.33203125" style="5" customWidth="1"/>
    <col min="4866" max="4866" width="25.5546875" style="5" customWidth="1"/>
    <col min="4867" max="4867" width="9.33203125" style="5" customWidth="1"/>
    <col min="4868" max="4868" width="47.44140625" style="5" bestFit="1" customWidth="1"/>
    <col min="4869" max="4869" width="1.5546875" style="5" customWidth="1"/>
    <col min="4870" max="4870" width="15.33203125" style="5" bestFit="1" customWidth="1"/>
    <col min="4871" max="4871" width="17.44140625" style="5" bestFit="1" customWidth="1"/>
    <col min="4872" max="4872" width="12.5546875" style="5" bestFit="1" customWidth="1"/>
    <col min="4873" max="4873" width="3.33203125" style="5" customWidth="1"/>
    <col min="4874" max="4874" width="12.44140625" style="5"/>
    <col min="4875" max="4875" width="16.6640625" style="5" bestFit="1" customWidth="1"/>
    <col min="4876" max="4876" width="13.33203125" style="5" bestFit="1" customWidth="1"/>
    <col min="4877" max="4877" width="14.33203125" style="5" bestFit="1" customWidth="1"/>
    <col min="4878" max="5120" width="12.44140625" style="5"/>
    <col min="5121" max="5121" width="2.33203125" style="5" customWidth="1"/>
    <col min="5122" max="5122" width="25.5546875" style="5" customWidth="1"/>
    <col min="5123" max="5123" width="9.33203125" style="5" customWidth="1"/>
    <col min="5124" max="5124" width="47.44140625" style="5" bestFit="1" customWidth="1"/>
    <col min="5125" max="5125" width="1.5546875" style="5" customWidth="1"/>
    <col min="5126" max="5126" width="15.33203125" style="5" bestFit="1" customWidth="1"/>
    <col min="5127" max="5127" width="17.44140625" style="5" bestFit="1" customWidth="1"/>
    <col min="5128" max="5128" width="12.5546875" style="5" bestFit="1" customWidth="1"/>
    <col min="5129" max="5129" width="3.33203125" style="5" customWidth="1"/>
    <col min="5130" max="5130" width="12.44140625" style="5"/>
    <col min="5131" max="5131" width="16.6640625" style="5" bestFit="1" customWidth="1"/>
    <col min="5132" max="5132" width="13.33203125" style="5" bestFit="1" customWidth="1"/>
    <col min="5133" max="5133" width="14.33203125" style="5" bestFit="1" customWidth="1"/>
    <col min="5134" max="5376" width="12.44140625" style="5"/>
    <col min="5377" max="5377" width="2.33203125" style="5" customWidth="1"/>
    <col min="5378" max="5378" width="25.5546875" style="5" customWidth="1"/>
    <col min="5379" max="5379" width="9.33203125" style="5" customWidth="1"/>
    <col min="5380" max="5380" width="47.44140625" style="5" bestFit="1" customWidth="1"/>
    <col min="5381" max="5381" width="1.5546875" style="5" customWidth="1"/>
    <col min="5382" max="5382" width="15.33203125" style="5" bestFit="1" customWidth="1"/>
    <col min="5383" max="5383" width="17.44140625" style="5" bestFit="1" customWidth="1"/>
    <col min="5384" max="5384" width="12.5546875" style="5" bestFit="1" customWidth="1"/>
    <col min="5385" max="5385" width="3.33203125" style="5" customWidth="1"/>
    <col min="5386" max="5386" width="12.44140625" style="5"/>
    <col min="5387" max="5387" width="16.6640625" style="5" bestFit="1" customWidth="1"/>
    <col min="5388" max="5388" width="13.33203125" style="5" bestFit="1" customWidth="1"/>
    <col min="5389" max="5389" width="14.33203125" style="5" bestFit="1" customWidth="1"/>
    <col min="5390" max="5632" width="12.44140625" style="5"/>
    <col min="5633" max="5633" width="2.33203125" style="5" customWidth="1"/>
    <col min="5634" max="5634" width="25.5546875" style="5" customWidth="1"/>
    <col min="5635" max="5635" width="9.33203125" style="5" customWidth="1"/>
    <col min="5636" max="5636" width="47.44140625" style="5" bestFit="1" customWidth="1"/>
    <col min="5637" max="5637" width="1.5546875" style="5" customWidth="1"/>
    <col min="5638" max="5638" width="15.33203125" style="5" bestFit="1" customWidth="1"/>
    <col min="5639" max="5639" width="17.44140625" style="5" bestFit="1" customWidth="1"/>
    <col min="5640" max="5640" width="12.5546875" style="5" bestFit="1" customWidth="1"/>
    <col min="5641" max="5641" width="3.33203125" style="5" customWidth="1"/>
    <col min="5642" max="5642" width="12.44140625" style="5"/>
    <col min="5643" max="5643" width="16.6640625" style="5" bestFit="1" customWidth="1"/>
    <col min="5644" max="5644" width="13.33203125" style="5" bestFit="1" customWidth="1"/>
    <col min="5645" max="5645" width="14.33203125" style="5" bestFit="1" customWidth="1"/>
    <col min="5646" max="5888" width="12.44140625" style="5"/>
    <col min="5889" max="5889" width="2.33203125" style="5" customWidth="1"/>
    <col min="5890" max="5890" width="25.5546875" style="5" customWidth="1"/>
    <col min="5891" max="5891" width="9.33203125" style="5" customWidth="1"/>
    <col min="5892" max="5892" width="47.44140625" style="5" bestFit="1" customWidth="1"/>
    <col min="5893" max="5893" width="1.5546875" style="5" customWidth="1"/>
    <col min="5894" max="5894" width="15.33203125" style="5" bestFit="1" customWidth="1"/>
    <col min="5895" max="5895" width="17.44140625" style="5" bestFit="1" customWidth="1"/>
    <col min="5896" max="5896" width="12.5546875" style="5" bestFit="1" customWidth="1"/>
    <col min="5897" max="5897" width="3.33203125" style="5" customWidth="1"/>
    <col min="5898" max="5898" width="12.44140625" style="5"/>
    <col min="5899" max="5899" width="16.6640625" style="5" bestFit="1" customWidth="1"/>
    <col min="5900" max="5900" width="13.33203125" style="5" bestFit="1" customWidth="1"/>
    <col min="5901" max="5901" width="14.33203125" style="5" bestFit="1" customWidth="1"/>
    <col min="5902" max="6144" width="12.44140625" style="5"/>
    <col min="6145" max="6145" width="2.33203125" style="5" customWidth="1"/>
    <col min="6146" max="6146" width="25.5546875" style="5" customWidth="1"/>
    <col min="6147" max="6147" width="9.33203125" style="5" customWidth="1"/>
    <col min="6148" max="6148" width="47.44140625" style="5" bestFit="1" customWidth="1"/>
    <col min="6149" max="6149" width="1.5546875" style="5" customWidth="1"/>
    <col min="6150" max="6150" width="15.33203125" style="5" bestFit="1" customWidth="1"/>
    <col min="6151" max="6151" width="17.44140625" style="5" bestFit="1" customWidth="1"/>
    <col min="6152" max="6152" width="12.5546875" style="5" bestFit="1" customWidth="1"/>
    <col min="6153" max="6153" width="3.33203125" style="5" customWidth="1"/>
    <col min="6154" max="6154" width="12.44140625" style="5"/>
    <col min="6155" max="6155" width="16.6640625" style="5" bestFit="1" customWidth="1"/>
    <col min="6156" max="6156" width="13.33203125" style="5" bestFit="1" customWidth="1"/>
    <col min="6157" max="6157" width="14.33203125" style="5" bestFit="1" customWidth="1"/>
    <col min="6158" max="6400" width="12.44140625" style="5"/>
    <col min="6401" max="6401" width="2.33203125" style="5" customWidth="1"/>
    <col min="6402" max="6402" width="25.5546875" style="5" customWidth="1"/>
    <col min="6403" max="6403" width="9.33203125" style="5" customWidth="1"/>
    <col min="6404" max="6404" width="47.44140625" style="5" bestFit="1" customWidth="1"/>
    <col min="6405" max="6405" width="1.5546875" style="5" customWidth="1"/>
    <col min="6406" max="6406" width="15.33203125" style="5" bestFit="1" customWidth="1"/>
    <col min="6407" max="6407" width="17.44140625" style="5" bestFit="1" customWidth="1"/>
    <col min="6408" max="6408" width="12.5546875" style="5" bestFit="1" customWidth="1"/>
    <col min="6409" max="6409" width="3.33203125" style="5" customWidth="1"/>
    <col min="6410" max="6410" width="12.44140625" style="5"/>
    <col min="6411" max="6411" width="16.6640625" style="5" bestFit="1" customWidth="1"/>
    <col min="6412" max="6412" width="13.33203125" style="5" bestFit="1" customWidth="1"/>
    <col min="6413" max="6413" width="14.33203125" style="5" bestFit="1" customWidth="1"/>
    <col min="6414" max="6656" width="12.44140625" style="5"/>
    <col min="6657" max="6657" width="2.33203125" style="5" customWidth="1"/>
    <col min="6658" max="6658" width="25.5546875" style="5" customWidth="1"/>
    <col min="6659" max="6659" width="9.33203125" style="5" customWidth="1"/>
    <col min="6660" max="6660" width="47.44140625" style="5" bestFit="1" customWidth="1"/>
    <col min="6661" max="6661" width="1.5546875" style="5" customWidth="1"/>
    <col min="6662" max="6662" width="15.33203125" style="5" bestFit="1" customWidth="1"/>
    <col min="6663" max="6663" width="17.44140625" style="5" bestFit="1" customWidth="1"/>
    <col min="6664" max="6664" width="12.5546875" style="5" bestFit="1" customWidth="1"/>
    <col min="6665" max="6665" width="3.33203125" style="5" customWidth="1"/>
    <col min="6666" max="6666" width="12.44140625" style="5"/>
    <col min="6667" max="6667" width="16.6640625" style="5" bestFit="1" customWidth="1"/>
    <col min="6668" max="6668" width="13.33203125" style="5" bestFit="1" customWidth="1"/>
    <col min="6669" max="6669" width="14.33203125" style="5" bestFit="1" customWidth="1"/>
    <col min="6670" max="6912" width="12.44140625" style="5"/>
    <col min="6913" max="6913" width="2.33203125" style="5" customWidth="1"/>
    <col min="6914" max="6914" width="25.5546875" style="5" customWidth="1"/>
    <col min="6915" max="6915" width="9.33203125" style="5" customWidth="1"/>
    <col min="6916" max="6916" width="47.44140625" style="5" bestFit="1" customWidth="1"/>
    <col min="6917" max="6917" width="1.5546875" style="5" customWidth="1"/>
    <col min="6918" max="6918" width="15.33203125" style="5" bestFit="1" customWidth="1"/>
    <col min="6919" max="6919" width="17.44140625" style="5" bestFit="1" customWidth="1"/>
    <col min="6920" max="6920" width="12.5546875" style="5" bestFit="1" customWidth="1"/>
    <col min="6921" max="6921" width="3.33203125" style="5" customWidth="1"/>
    <col min="6922" max="6922" width="12.44140625" style="5"/>
    <col min="6923" max="6923" width="16.6640625" style="5" bestFit="1" customWidth="1"/>
    <col min="6924" max="6924" width="13.33203125" style="5" bestFit="1" customWidth="1"/>
    <col min="6925" max="6925" width="14.33203125" style="5" bestFit="1" customWidth="1"/>
    <col min="6926" max="7168" width="12.44140625" style="5"/>
    <col min="7169" max="7169" width="2.33203125" style="5" customWidth="1"/>
    <col min="7170" max="7170" width="25.5546875" style="5" customWidth="1"/>
    <col min="7171" max="7171" width="9.33203125" style="5" customWidth="1"/>
    <col min="7172" max="7172" width="47.44140625" style="5" bestFit="1" customWidth="1"/>
    <col min="7173" max="7173" width="1.5546875" style="5" customWidth="1"/>
    <col min="7174" max="7174" width="15.33203125" style="5" bestFit="1" customWidth="1"/>
    <col min="7175" max="7175" width="17.44140625" style="5" bestFit="1" customWidth="1"/>
    <col min="7176" max="7176" width="12.5546875" style="5" bestFit="1" customWidth="1"/>
    <col min="7177" max="7177" width="3.33203125" style="5" customWidth="1"/>
    <col min="7178" max="7178" width="12.44140625" style="5"/>
    <col min="7179" max="7179" width="16.6640625" style="5" bestFit="1" customWidth="1"/>
    <col min="7180" max="7180" width="13.33203125" style="5" bestFit="1" customWidth="1"/>
    <col min="7181" max="7181" width="14.33203125" style="5" bestFit="1" customWidth="1"/>
    <col min="7182" max="7424" width="12.44140625" style="5"/>
    <col min="7425" max="7425" width="2.33203125" style="5" customWidth="1"/>
    <col min="7426" max="7426" width="25.5546875" style="5" customWidth="1"/>
    <col min="7427" max="7427" width="9.33203125" style="5" customWidth="1"/>
    <col min="7428" max="7428" width="47.44140625" style="5" bestFit="1" customWidth="1"/>
    <col min="7429" max="7429" width="1.5546875" style="5" customWidth="1"/>
    <col min="7430" max="7430" width="15.33203125" style="5" bestFit="1" customWidth="1"/>
    <col min="7431" max="7431" width="17.44140625" style="5" bestFit="1" customWidth="1"/>
    <col min="7432" max="7432" width="12.5546875" style="5" bestFit="1" customWidth="1"/>
    <col min="7433" max="7433" width="3.33203125" style="5" customWidth="1"/>
    <col min="7434" max="7434" width="12.44140625" style="5"/>
    <col min="7435" max="7435" width="16.6640625" style="5" bestFit="1" customWidth="1"/>
    <col min="7436" max="7436" width="13.33203125" style="5" bestFit="1" customWidth="1"/>
    <col min="7437" max="7437" width="14.33203125" style="5" bestFit="1" customWidth="1"/>
    <col min="7438" max="7680" width="12.44140625" style="5"/>
    <col min="7681" max="7681" width="2.33203125" style="5" customWidth="1"/>
    <col min="7682" max="7682" width="25.5546875" style="5" customWidth="1"/>
    <col min="7683" max="7683" width="9.33203125" style="5" customWidth="1"/>
    <col min="7684" max="7684" width="47.44140625" style="5" bestFit="1" customWidth="1"/>
    <col min="7685" max="7685" width="1.5546875" style="5" customWidth="1"/>
    <col min="7686" max="7686" width="15.33203125" style="5" bestFit="1" customWidth="1"/>
    <col min="7687" max="7687" width="17.44140625" style="5" bestFit="1" customWidth="1"/>
    <col min="7688" max="7688" width="12.5546875" style="5" bestFit="1" customWidth="1"/>
    <col min="7689" max="7689" width="3.33203125" style="5" customWidth="1"/>
    <col min="7690" max="7690" width="12.44140625" style="5"/>
    <col min="7691" max="7691" width="16.6640625" style="5" bestFit="1" customWidth="1"/>
    <col min="7692" max="7692" width="13.33203125" style="5" bestFit="1" customWidth="1"/>
    <col min="7693" max="7693" width="14.33203125" style="5" bestFit="1" customWidth="1"/>
    <col min="7694" max="7936" width="12.44140625" style="5"/>
    <col min="7937" max="7937" width="2.33203125" style="5" customWidth="1"/>
    <col min="7938" max="7938" width="25.5546875" style="5" customWidth="1"/>
    <col min="7939" max="7939" width="9.33203125" style="5" customWidth="1"/>
    <col min="7940" max="7940" width="47.44140625" style="5" bestFit="1" customWidth="1"/>
    <col min="7941" max="7941" width="1.5546875" style="5" customWidth="1"/>
    <col min="7942" max="7942" width="15.33203125" style="5" bestFit="1" customWidth="1"/>
    <col min="7943" max="7943" width="17.44140625" style="5" bestFit="1" customWidth="1"/>
    <col min="7944" max="7944" width="12.5546875" style="5" bestFit="1" customWidth="1"/>
    <col min="7945" max="7945" width="3.33203125" style="5" customWidth="1"/>
    <col min="7946" max="7946" width="12.44140625" style="5"/>
    <col min="7947" max="7947" width="16.6640625" style="5" bestFit="1" customWidth="1"/>
    <col min="7948" max="7948" width="13.33203125" style="5" bestFit="1" customWidth="1"/>
    <col min="7949" max="7949" width="14.33203125" style="5" bestFit="1" customWidth="1"/>
    <col min="7950" max="8192" width="12.44140625" style="5"/>
    <col min="8193" max="8193" width="2.33203125" style="5" customWidth="1"/>
    <col min="8194" max="8194" width="25.5546875" style="5" customWidth="1"/>
    <col min="8195" max="8195" width="9.33203125" style="5" customWidth="1"/>
    <col min="8196" max="8196" width="47.44140625" style="5" bestFit="1" customWidth="1"/>
    <col min="8197" max="8197" width="1.5546875" style="5" customWidth="1"/>
    <col min="8198" max="8198" width="15.33203125" style="5" bestFit="1" customWidth="1"/>
    <col min="8199" max="8199" width="17.44140625" style="5" bestFit="1" customWidth="1"/>
    <col min="8200" max="8200" width="12.5546875" style="5" bestFit="1" customWidth="1"/>
    <col min="8201" max="8201" width="3.33203125" style="5" customWidth="1"/>
    <col min="8202" max="8202" width="12.44140625" style="5"/>
    <col min="8203" max="8203" width="16.6640625" style="5" bestFit="1" customWidth="1"/>
    <col min="8204" max="8204" width="13.33203125" style="5" bestFit="1" customWidth="1"/>
    <col min="8205" max="8205" width="14.33203125" style="5" bestFit="1" customWidth="1"/>
    <col min="8206" max="8448" width="12.44140625" style="5"/>
    <col min="8449" max="8449" width="2.33203125" style="5" customWidth="1"/>
    <col min="8450" max="8450" width="25.5546875" style="5" customWidth="1"/>
    <col min="8451" max="8451" width="9.33203125" style="5" customWidth="1"/>
    <col min="8452" max="8452" width="47.44140625" style="5" bestFit="1" customWidth="1"/>
    <col min="8453" max="8453" width="1.5546875" style="5" customWidth="1"/>
    <col min="8454" max="8454" width="15.33203125" style="5" bestFit="1" customWidth="1"/>
    <col min="8455" max="8455" width="17.44140625" style="5" bestFit="1" customWidth="1"/>
    <col min="8456" max="8456" width="12.5546875" style="5" bestFit="1" customWidth="1"/>
    <col min="8457" max="8457" width="3.33203125" style="5" customWidth="1"/>
    <col min="8458" max="8458" width="12.44140625" style="5"/>
    <col min="8459" max="8459" width="16.6640625" style="5" bestFit="1" customWidth="1"/>
    <col min="8460" max="8460" width="13.33203125" style="5" bestFit="1" customWidth="1"/>
    <col min="8461" max="8461" width="14.33203125" style="5" bestFit="1" customWidth="1"/>
    <col min="8462" max="8704" width="12.44140625" style="5"/>
    <col min="8705" max="8705" width="2.33203125" style="5" customWidth="1"/>
    <col min="8706" max="8706" width="25.5546875" style="5" customWidth="1"/>
    <col min="8707" max="8707" width="9.33203125" style="5" customWidth="1"/>
    <col min="8708" max="8708" width="47.44140625" style="5" bestFit="1" customWidth="1"/>
    <col min="8709" max="8709" width="1.5546875" style="5" customWidth="1"/>
    <col min="8710" max="8710" width="15.33203125" style="5" bestFit="1" customWidth="1"/>
    <col min="8711" max="8711" width="17.44140625" style="5" bestFit="1" customWidth="1"/>
    <col min="8712" max="8712" width="12.5546875" style="5" bestFit="1" customWidth="1"/>
    <col min="8713" max="8713" width="3.33203125" style="5" customWidth="1"/>
    <col min="8714" max="8714" width="12.44140625" style="5"/>
    <col min="8715" max="8715" width="16.6640625" style="5" bestFit="1" customWidth="1"/>
    <col min="8716" max="8716" width="13.33203125" style="5" bestFit="1" customWidth="1"/>
    <col min="8717" max="8717" width="14.33203125" style="5" bestFit="1" customWidth="1"/>
    <col min="8718" max="8960" width="12.44140625" style="5"/>
    <col min="8961" max="8961" width="2.33203125" style="5" customWidth="1"/>
    <col min="8962" max="8962" width="25.5546875" style="5" customWidth="1"/>
    <col min="8963" max="8963" width="9.33203125" style="5" customWidth="1"/>
    <col min="8964" max="8964" width="47.44140625" style="5" bestFit="1" customWidth="1"/>
    <col min="8965" max="8965" width="1.5546875" style="5" customWidth="1"/>
    <col min="8966" max="8966" width="15.33203125" style="5" bestFit="1" customWidth="1"/>
    <col min="8967" max="8967" width="17.44140625" style="5" bestFit="1" customWidth="1"/>
    <col min="8968" max="8968" width="12.5546875" style="5" bestFit="1" customWidth="1"/>
    <col min="8969" max="8969" width="3.33203125" style="5" customWidth="1"/>
    <col min="8970" max="8970" width="12.44140625" style="5"/>
    <col min="8971" max="8971" width="16.6640625" style="5" bestFit="1" customWidth="1"/>
    <col min="8972" max="8972" width="13.33203125" style="5" bestFit="1" customWidth="1"/>
    <col min="8973" max="8973" width="14.33203125" style="5" bestFit="1" customWidth="1"/>
    <col min="8974" max="9216" width="12.44140625" style="5"/>
    <col min="9217" max="9217" width="2.33203125" style="5" customWidth="1"/>
    <col min="9218" max="9218" width="25.5546875" style="5" customWidth="1"/>
    <col min="9219" max="9219" width="9.33203125" style="5" customWidth="1"/>
    <col min="9220" max="9220" width="47.44140625" style="5" bestFit="1" customWidth="1"/>
    <col min="9221" max="9221" width="1.5546875" style="5" customWidth="1"/>
    <col min="9222" max="9222" width="15.33203125" style="5" bestFit="1" customWidth="1"/>
    <col min="9223" max="9223" width="17.44140625" style="5" bestFit="1" customWidth="1"/>
    <col min="9224" max="9224" width="12.5546875" style="5" bestFit="1" customWidth="1"/>
    <col min="9225" max="9225" width="3.33203125" style="5" customWidth="1"/>
    <col min="9226" max="9226" width="12.44140625" style="5"/>
    <col min="9227" max="9227" width="16.6640625" style="5" bestFit="1" customWidth="1"/>
    <col min="9228" max="9228" width="13.33203125" style="5" bestFit="1" customWidth="1"/>
    <col min="9229" max="9229" width="14.33203125" style="5" bestFit="1" customWidth="1"/>
    <col min="9230" max="9472" width="12.44140625" style="5"/>
    <col min="9473" max="9473" width="2.33203125" style="5" customWidth="1"/>
    <col min="9474" max="9474" width="25.5546875" style="5" customWidth="1"/>
    <col min="9475" max="9475" width="9.33203125" style="5" customWidth="1"/>
    <col min="9476" max="9476" width="47.44140625" style="5" bestFit="1" customWidth="1"/>
    <col min="9477" max="9477" width="1.5546875" style="5" customWidth="1"/>
    <col min="9478" max="9478" width="15.33203125" style="5" bestFit="1" customWidth="1"/>
    <col min="9479" max="9479" width="17.44140625" style="5" bestFit="1" customWidth="1"/>
    <col min="9480" max="9480" width="12.5546875" style="5" bestFit="1" customWidth="1"/>
    <col min="9481" max="9481" width="3.33203125" style="5" customWidth="1"/>
    <col min="9482" max="9482" width="12.44140625" style="5"/>
    <col min="9483" max="9483" width="16.6640625" style="5" bestFit="1" customWidth="1"/>
    <col min="9484" max="9484" width="13.33203125" style="5" bestFit="1" customWidth="1"/>
    <col min="9485" max="9485" width="14.33203125" style="5" bestFit="1" customWidth="1"/>
    <col min="9486" max="9728" width="12.44140625" style="5"/>
    <col min="9729" max="9729" width="2.33203125" style="5" customWidth="1"/>
    <col min="9730" max="9730" width="25.5546875" style="5" customWidth="1"/>
    <col min="9731" max="9731" width="9.33203125" style="5" customWidth="1"/>
    <col min="9732" max="9732" width="47.44140625" style="5" bestFit="1" customWidth="1"/>
    <col min="9733" max="9733" width="1.5546875" style="5" customWidth="1"/>
    <col min="9734" max="9734" width="15.33203125" style="5" bestFit="1" customWidth="1"/>
    <col min="9735" max="9735" width="17.44140625" style="5" bestFit="1" customWidth="1"/>
    <col min="9736" max="9736" width="12.5546875" style="5" bestFit="1" customWidth="1"/>
    <col min="9737" max="9737" width="3.33203125" style="5" customWidth="1"/>
    <col min="9738" max="9738" width="12.44140625" style="5"/>
    <col min="9739" max="9739" width="16.6640625" style="5" bestFit="1" customWidth="1"/>
    <col min="9740" max="9740" width="13.33203125" style="5" bestFit="1" customWidth="1"/>
    <col min="9741" max="9741" width="14.33203125" style="5" bestFit="1" customWidth="1"/>
    <col min="9742" max="9984" width="12.44140625" style="5"/>
    <col min="9985" max="9985" width="2.33203125" style="5" customWidth="1"/>
    <col min="9986" max="9986" width="25.5546875" style="5" customWidth="1"/>
    <col min="9987" max="9987" width="9.33203125" style="5" customWidth="1"/>
    <col min="9988" max="9988" width="47.44140625" style="5" bestFit="1" customWidth="1"/>
    <col min="9989" max="9989" width="1.5546875" style="5" customWidth="1"/>
    <col min="9990" max="9990" width="15.33203125" style="5" bestFit="1" customWidth="1"/>
    <col min="9991" max="9991" width="17.44140625" style="5" bestFit="1" customWidth="1"/>
    <col min="9992" max="9992" width="12.5546875" style="5" bestFit="1" customWidth="1"/>
    <col min="9993" max="9993" width="3.33203125" style="5" customWidth="1"/>
    <col min="9994" max="9994" width="12.44140625" style="5"/>
    <col min="9995" max="9995" width="16.6640625" style="5" bestFit="1" customWidth="1"/>
    <col min="9996" max="9996" width="13.33203125" style="5" bestFit="1" customWidth="1"/>
    <col min="9997" max="9997" width="14.33203125" style="5" bestFit="1" customWidth="1"/>
    <col min="9998" max="10240" width="12.44140625" style="5"/>
    <col min="10241" max="10241" width="2.33203125" style="5" customWidth="1"/>
    <col min="10242" max="10242" width="25.5546875" style="5" customWidth="1"/>
    <col min="10243" max="10243" width="9.33203125" style="5" customWidth="1"/>
    <col min="10244" max="10244" width="47.44140625" style="5" bestFit="1" customWidth="1"/>
    <col min="10245" max="10245" width="1.5546875" style="5" customWidth="1"/>
    <col min="10246" max="10246" width="15.33203125" style="5" bestFit="1" customWidth="1"/>
    <col min="10247" max="10247" width="17.44140625" style="5" bestFit="1" customWidth="1"/>
    <col min="10248" max="10248" width="12.5546875" style="5" bestFit="1" customWidth="1"/>
    <col min="10249" max="10249" width="3.33203125" style="5" customWidth="1"/>
    <col min="10250" max="10250" width="12.44140625" style="5"/>
    <col min="10251" max="10251" width="16.6640625" style="5" bestFit="1" customWidth="1"/>
    <col min="10252" max="10252" width="13.33203125" style="5" bestFit="1" customWidth="1"/>
    <col min="10253" max="10253" width="14.33203125" style="5" bestFit="1" customWidth="1"/>
    <col min="10254" max="10496" width="12.44140625" style="5"/>
    <col min="10497" max="10497" width="2.33203125" style="5" customWidth="1"/>
    <col min="10498" max="10498" width="25.5546875" style="5" customWidth="1"/>
    <col min="10499" max="10499" width="9.33203125" style="5" customWidth="1"/>
    <col min="10500" max="10500" width="47.44140625" style="5" bestFit="1" customWidth="1"/>
    <col min="10501" max="10501" width="1.5546875" style="5" customWidth="1"/>
    <col min="10502" max="10502" width="15.33203125" style="5" bestFit="1" customWidth="1"/>
    <col min="10503" max="10503" width="17.44140625" style="5" bestFit="1" customWidth="1"/>
    <col min="10504" max="10504" width="12.5546875" style="5" bestFit="1" customWidth="1"/>
    <col min="10505" max="10505" width="3.33203125" style="5" customWidth="1"/>
    <col min="10506" max="10506" width="12.44140625" style="5"/>
    <col min="10507" max="10507" width="16.6640625" style="5" bestFit="1" customWidth="1"/>
    <col min="10508" max="10508" width="13.33203125" style="5" bestFit="1" customWidth="1"/>
    <col min="10509" max="10509" width="14.33203125" style="5" bestFit="1" customWidth="1"/>
    <col min="10510" max="10752" width="12.44140625" style="5"/>
    <col min="10753" max="10753" width="2.33203125" style="5" customWidth="1"/>
    <col min="10754" max="10754" width="25.5546875" style="5" customWidth="1"/>
    <col min="10755" max="10755" width="9.33203125" style="5" customWidth="1"/>
    <col min="10756" max="10756" width="47.44140625" style="5" bestFit="1" customWidth="1"/>
    <col min="10757" max="10757" width="1.5546875" style="5" customWidth="1"/>
    <col min="10758" max="10758" width="15.33203125" style="5" bestFit="1" customWidth="1"/>
    <col min="10759" max="10759" width="17.44140625" style="5" bestFit="1" customWidth="1"/>
    <col min="10760" max="10760" width="12.5546875" style="5" bestFit="1" customWidth="1"/>
    <col min="10761" max="10761" width="3.33203125" style="5" customWidth="1"/>
    <col min="10762" max="10762" width="12.44140625" style="5"/>
    <col min="10763" max="10763" width="16.6640625" style="5" bestFit="1" customWidth="1"/>
    <col min="10764" max="10764" width="13.33203125" style="5" bestFit="1" customWidth="1"/>
    <col min="10765" max="10765" width="14.33203125" style="5" bestFit="1" customWidth="1"/>
    <col min="10766" max="11008" width="12.44140625" style="5"/>
    <col min="11009" max="11009" width="2.33203125" style="5" customWidth="1"/>
    <col min="11010" max="11010" width="25.5546875" style="5" customWidth="1"/>
    <col min="11011" max="11011" width="9.33203125" style="5" customWidth="1"/>
    <col min="11012" max="11012" width="47.44140625" style="5" bestFit="1" customWidth="1"/>
    <col min="11013" max="11013" width="1.5546875" style="5" customWidth="1"/>
    <col min="11014" max="11014" width="15.33203125" style="5" bestFit="1" customWidth="1"/>
    <col min="11015" max="11015" width="17.44140625" style="5" bestFit="1" customWidth="1"/>
    <col min="11016" max="11016" width="12.5546875" style="5" bestFit="1" customWidth="1"/>
    <col min="11017" max="11017" width="3.33203125" style="5" customWidth="1"/>
    <col min="11018" max="11018" width="12.44140625" style="5"/>
    <col min="11019" max="11019" width="16.6640625" style="5" bestFit="1" customWidth="1"/>
    <col min="11020" max="11020" width="13.33203125" style="5" bestFit="1" customWidth="1"/>
    <col min="11021" max="11021" width="14.33203125" style="5" bestFit="1" customWidth="1"/>
    <col min="11022" max="11264" width="12.44140625" style="5"/>
    <col min="11265" max="11265" width="2.33203125" style="5" customWidth="1"/>
    <col min="11266" max="11266" width="25.5546875" style="5" customWidth="1"/>
    <col min="11267" max="11267" width="9.33203125" style="5" customWidth="1"/>
    <col min="11268" max="11268" width="47.44140625" style="5" bestFit="1" customWidth="1"/>
    <col min="11269" max="11269" width="1.5546875" style="5" customWidth="1"/>
    <col min="11270" max="11270" width="15.33203125" style="5" bestFit="1" customWidth="1"/>
    <col min="11271" max="11271" width="17.44140625" style="5" bestFit="1" customWidth="1"/>
    <col min="11272" max="11272" width="12.5546875" style="5" bestFit="1" customWidth="1"/>
    <col min="11273" max="11273" width="3.33203125" style="5" customWidth="1"/>
    <col min="11274" max="11274" width="12.44140625" style="5"/>
    <col min="11275" max="11275" width="16.6640625" style="5" bestFit="1" customWidth="1"/>
    <col min="11276" max="11276" width="13.33203125" style="5" bestFit="1" customWidth="1"/>
    <col min="11277" max="11277" width="14.33203125" style="5" bestFit="1" customWidth="1"/>
    <col min="11278" max="11520" width="12.44140625" style="5"/>
    <col min="11521" max="11521" width="2.33203125" style="5" customWidth="1"/>
    <col min="11522" max="11522" width="25.5546875" style="5" customWidth="1"/>
    <col min="11523" max="11523" width="9.33203125" style="5" customWidth="1"/>
    <col min="11524" max="11524" width="47.44140625" style="5" bestFit="1" customWidth="1"/>
    <col min="11525" max="11525" width="1.5546875" style="5" customWidth="1"/>
    <col min="11526" max="11526" width="15.33203125" style="5" bestFit="1" customWidth="1"/>
    <col min="11527" max="11527" width="17.44140625" style="5" bestFit="1" customWidth="1"/>
    <col min="11528" max="11528" width="12.5546875" style="5" bestFit="1" customWidth="1"/>
    <col min="11529" max="11529" width="3.33203125" style="5" customWidth="1"/>
    <col min="11530" max="11530" width="12.44140625" style="5"/>
    <col min="11531" max="11531" width="16.6640625" style="5" bestFit="1" customWidth="1"/>
    <col min="11532" max="11532" width="13.33203125" style="5" bestFit="1" customWidth="1"/>
    <col min="11533" max="11533" width="14.33203125" style="5" bestFit="1" customWidth="1"/>
    <col min="11534" max="11776" width="12.44140625" style="5"/>
    <col min="11777" max="11777" width="2.33203125" style="5" customWidth="1"/>
    <col min="11778" max="11778" width="25.5546875" style="5" customWidth="1"/>
    <col min="11779" max="11779" width="9.33203125" style="5" customWidth="1"/>
    <col min="11780" max="11780" width="47.44140625" style="5" bestFit="1" customWidth="1"/>
    <col min="11781" max="11781" width="1.5546875" style="5" customWidth="1"/>
    <col min="11782" max="11782" width="15.33203125" style="5" bestFit="1" customWidth="1"/>
    <col min="11783" max="11783" width="17.44140625" style="5" bestFit="1" customWidth="1"/>
    <col min="11784" max="11784" width="12.5546875" style="5" bestFit="1" customWidth="1"/>
    <col min="11785" max="11785" width="3.33203125" style="5" customWidth="1"/>
    <col min="11786" max="11786" width="12.44140625" style="5"/>
    <col min="11787" max="11787" width="16.6640625" style="5" bestFit="1" customWidth="1"/>
    <col min="11788" max="11788" width="13.33203125" style="5" bestFit="1" customWidth="1"/>
    <col min="11789" max="11789" width="14.33203125" style="5" bestFit="1" customWidth="1"/>
    <col min="11790" max="12032" width="12.44140625" style="5"/>
    <col min="12033" max="12033" width="2.33203125" style="5" customWidth="1"/>
    <col min="12034" max="12034" width="25.5546875" style="5" customWidth="1"/>
    <col min="12035" max="12035" width="9.33203125" style="5" customWidth="1"/>
    <col min="12036" max="12036" width="47.44140625" style="5" bestFit="1" customWidth="1"/>
    <col min="12037" max="12037" width="1.5546875" style="5" customWidth="1"/>
    <col min="12038" max="12038" width="15.33203125" style="5" bestFit="1" customWidth="1"/>
    <col min="12039" max="12039" width="17.44140625" style="5" bestFit="1" customWidth="1"/>
    <col min="12040" max="12040" width="12.5546875" style="5" bestFit="1" customWidth="1"/>
    <col min="12041" max="12041" width="3.33203125" style="5" customWidth="1"/>
    <col min="12042" max="12042" width="12.44140625" style="5"/>
    <col min="12043" max="12043" width="16.6640625" style="5" bestFit="1" customWidth="1"/>
    <col min="12044" max="12044" width="13.33203125" style="5" bestFit="1" customWidth="1"/>
    <col min="12045" max="12045" width="14.33203125" style="5" bestFit="1" customWidth="1"/>
    <col min="12046" max="12288" width="12.44140625" style="5"/>
    <col min="12289" max="12289" width="2.33203125" style="5" customWidth="1"/>
    <col min="12290" max="12290" width="25.5546875" style="5" customWidth="1"/>
    <col min="12291" max="12291" width="9.33203125" style="5" customWidth="1"/>
    <col min="12292" max="12292" width="47.44140625" style="5" bestFit="1" customWidth="1"/>
    <col min="12293" max="12293" width="1.5546875" style="5" customWidth="1"/>
    <col min="12294" max="12294" width="15.33203125" style="5" bestFit="1" customWidth="1"/>
    <col min="12295" max="12295" width="17.44140625" style="5" bestFit="1" customWidth="1"/>
    <col min="12296" max="12296" width="12.5546875" style="5" bestFit="1" customWidth="1"/>
    <col min="12297" max="12297" width="3.33203125" style="5" customWidth="1"/>
    <col min="12298" max="12298" width="12.44140625" style="5"/>
    <col min="12299" max="12299" width="16.6640625" style="5" bestFit="1" customWidth="1"/>
    <col min="12300" max="12300" width="13.33203125" style="5" bestFit="1" customWidth="1"/>
    <col min="12301" max="12301" width="14.33203125" style="5" bestFit="1" customWidth="1"/>
    <col min="12302" max="12544" width="12.44140625" style="5"/>
    <col min="12545" max="12545" width="2.33203125" style="5" customWidth="1"/>
    <col min="12546" max="12546" width="25.5546875" style="5" customWidth="1"/>
    <col min="12547" max="12547" width="9.33203125" style="5" customWidth="1"/>
    <col min="12548" max="12548" width="47.44140625" style="5" bestFit="1" customWidth="1"/>
    <col min="12549" max="12549" width="1.5546875" style="5" customWidth="1"/>
    <col min="12550" max="12550" width="15.33203125" style="5" bestFit="1" customWidth="1"/>
    <col min="12551" max="12551" width="17.44140625" style="5" bestFit="1" customWidth="1"/>
    <col min="12552" max="12552" width="12.5546875" style="5" bestFit="1" customWidth="1"/>
    <col min="12553" max="12553" width="3.33203125" style="5" customWidth="1"/>
    <col min="12554" max="12554" width="12.44140625" style="5"/>
    <col min="12555" max="12555" width="16.6640625" style="5" bestFit="1" customWidth="1"/>
    <col min="12556" max="12556" width="13.33203125" style="5" bestFit="1" customWidth="1"/>
    <col min="12557" max="12557" width="14.33203125" style="5" bestFit="1" customWidth="1"/>
    <col min="12558" max="12800" width="12.44140625" style="5"/>
    <col min="12801" max="12801" width="2.33203125" style="5" customWidth="1"/>
    <col min="12802" max="12802" width="25.5546875" style="5" customWidth="1"/>
    <col min="12803" max="12803" width="9.33203125" style="5" customWidth="1"/>
    <col min="12804" max="12804" width="47.44140625" style="5" bestFit="1" customWidth="1"/>
    <col min="12805" max="12805" width="1.5546875" style="5" customWidth="1"/>
    <col min="12806" max="12806" width="15.33203125" style="5" bestFit="1" customWidth="1"/>
    <col min="12807" max="12807" width="17.44140625" style="5" bestFit="1" customWidth="1"/>
    <col min="12808" max="12808" width="12.5546875" style="5" bestFit="1" customWidth="1"/>
    <col min="12809" max="12809" width="3.33203125" style="5" customWidth="1"/>
    <col min="12810" max="12810" width="12.44140625" style="5"/>
    <col min="12811" max="12811" width="16.6640625" style="5" bestFit="1" customWidth="1"/>
    <col min="12812" max="12812" width="13.33203125" style="5" bestFit="1" customWidth="1"/>
    <col min="12813" max="12813" width="14.33203125" style="5" bestFit="1" customWidth="1"/>
    <col min="12814" max="13056" width="12.44140625" style="5"/>
    <col min="13057" max="13057" width="2.33203125" style="5" customWidth="1"/>
    <col min="13058" max="13058" width="25.5546875" style="5" customWidth="1"/>
    <col min="13059" max="13059" width="9.33203125" style="5" customWidth="1"/>
    <col min="13060" max="13060" width="47.44140625" style="5" bestFit="1" customWidth="1"/>
    <col min="13061" max="13061" width="1.5546875" style="5" customWidth="1"/>
    <col min="13062" max="13062" width="15.33203125" style="5" bestFit="1" customWidth="1"/>
    <col min="13063" max="13063" width="17.44140625" style="5" bestFit="1" customWidth="1"/>
    <col min="13064" max="13064" width="12.5546875" style="5" bestFit="1" customWidth="1"/>
    <col min="13065" max="13065" width="3.33203125" style="5" customWidth="1"/>
    <col min="13066" max="13066" width="12.44140625" style="5"/>
    <col min="13067" max="13067" width="16.6640625" style="5" bestFit="1" customWidth="1"/>
    <col min="13068" max="13068" width="13.33203125" style="5" bestFit="1" customWidth="1"/>
    <col min="13069" max="13069" width="14.33203125" style="5" bestFit="1" customWidth="1"/>
    <col min="13070" max="13312" width="12.44140625" style="5"/>
    <col min="13313" max="13313" width="2.33203125" style="5" customWidth="1"/>
    <col min="13314" max="13314" width="25.5546875" style="5" customWidth="1"/>
    <col min="13315" max="13315" width="9.33203125" style="5" customWidth="1"/>
    <col min="13316" max="13316" width="47.44140625" style="5" bestFit="1" customWidth="1"/>
    <col min="13317" max="13317" width="1.5546875" style="5" customWidth="1"/>
    <col min="13318" max="13318" width="15.33203125" style="5" bestFit="1" customWidth="1"/>
    <col min="13319" max="13319" width="17.44140625" style="5" bestFit="1" customWidth="1"/>
    <col min="13320" max="13320" width="12.5546875" style="5" bestFit="1" customWidth="1"/>
    <col min="13321" max="13321" width="3.33203125" style="5" customWidth="1"/>
    <col min="13322" max="13322" width="12.44140625" style="5"/>
    <col min="13323" max="13323" width="16.6640625" style="5" bestFit="1" customWidth="1"/>
    <col min="13324" max="13324" width="13.33203125" style="5" bestFit="1" customWidth="1"/>
    <col min="13325" max="13325" width="14.33203125" style="5" bestFit="1" customWidth="1"/>
    <col min="13326" max="13568" width="12.44140625" style="5"/>
    <col min="13569" max="13569" width="2.33203125" style="5" customWidth="1"/>
    <col min="13570" max="13570" width="25.5546875" style="5" customWidth="1"/>
    <col min="13571" max="13571" width="9.33203125" style="5" customWidth="1"/>
    <col min="13572" max="13572" width="47.44140625" style="5" bestFit="1" customWidth="1"/>
    <col min="13573" max="13573" width="1.5546875" style="5" customWidth="1"/>
    <col min="13574" max="13574" width="15.33203125" style="5" bestFit="1" customWidth="1"/>
    <col min="13575" max="13575" width="17.44140625" style="5" bestFit="1" customWidth="1"/>
    <col min="13576" max="13576" width="12.5546875" style="5" bestFit="1" customWidth="1"/>
    <col min="13577" max="13577" width="3.33203125" style="5" customWidth="1"/>
    <col min="13578" max="13578" width="12.44140625" style="5"/>
    <col min="13579" max="13579" width="16.6640625" style="5" bestFit="1" customWidth="1"/>
    <col min="13580" max="13580" width="13.33203125" style="5" bestFit="1" customWidth="1"/>
    <col min="13581" max="13581" width="14.33203125" style="5" bestFit="1" customWidth="1"/>
    <col min="13582" max="13824" width="12.44140625" style="5"/>
    <col min="13825" max="13825" width="2.33203125" style="5" customWidth="1"/>
    <col min="13826" max="13826" width="25.5546875" style="5" customWidth="1"/>
    <col min="13827" max="13827" width="9.33203125" style="5" customWidth="1"/>
    <col min="13828" max="13828" width="47.44140625" style="5" bestFit="1" customWidth="1"/>
    <col min="13829" max="13829" width="1.5546875" style="5" customWidth="1"/>
    <col min="13830" max="13830" width="15.33203125" style="5" bestFit="1" customWidth="1"/>
    <col min="13831" max="13831" width="17.44140625" style="5" bestFit="1" customWidth="1"/>
    <col min="13832" max="13832" width="12.5546875" style="5" bestFit="1" customWidth="1"/>
    <col min="13833" max="13833" width="3.33203125" style="5" customWidth="1"/>
    <col min="13834" max="13834" width="12.44140625" style="5"/>
    <col min="13835" max="13835" width="16.6640625" style="5" bestFit="1" customWidth="1"/>
    <col min="13836" max="13836" width="13.33203125" style="5" bestFit="1" customWidth="1"/>
    <col min="13837" max="13837" width="14.33203125" style="5" bestFit="1" customWidth="1"/>
    <col min="13838" max="14080" width="12.44140625" style="5"/>
    <col min="14081" max="14081" width="2.33203125" style="5" customWidth="1"/>
    <col min="14082" max="14082" width="25.5546875" style="5" customWidth="1"/>
    <col min="14083" max="14083" width="9.33203125" style="5" customWidth="1"/>
    <col min="14084" max="14084" width="47.44140625" style="5" bestFit="1" customWidth="1"/>
    <col min="14085" max="14085" width="1.5546875" style="5" customWidth="1"/>
    <col min="14086" max="14086" width="15.33203125" style="5" bestFit="1" customWidth="1"/>
    <col min="14087" max="14087" width="17.44140625" style="5" bestFit="1" customWidth="1"/>
    <col min="14088" max="14088" width="12.5546875" style="5" bestFit="1" customWidth="1"/>
    <col min="14089" max="14089" width="3.33203125" style="5" customWidth="1"/>
    <col min="14090" max="14090" width="12.44140625" style="5"/>
    <col min="14091" max="14091" width="16.6640625" style="5" bestFit="1" customWidth="1"/>
    <col min="14092" max="14092" width="13.33203125" style="5" bestFit="1" customWidth="1"/>
    <col min="14093" max="14093" width="14.33203125" style="5" bestFit="1" customWidth="1"/>
    <col min="14094" max="14336" width="12.44140625" style="5"/>
    <col min="14337" max="14337" width="2.33203125" style="5" customWidth="1"/>
    <col min="14338" max="14338" width="25.5546875" style="5" customWidth="1"/>
    <col min="14339" max="14339" width="9.33203125" style="5" customWidth="1"/>
    <col min="14340" max="14340" width="47.44140625" style="5" bestFit="1" customWidth="1"/>
    <col min="14341" max="14341" width="1.5546875" style="5" customWidth="1"/>
    <col min="14342" max="14342" width="15.33203125" style="5" bestFit="1" customWidth="1"/>
    <col min="14343" max="14343" width="17.44140625" style="5" bestFit="1" customWidth="1"/>
    <col min="14344" max="14344" width="12.5546875" style="5" bestFit="1" customWidth="1"/>
    <col min="14345" max="14345" width="3.33203125" style="5" customWidth="1"/>
    <col min="14346" max="14346" width="12.44140625" style="5"/>
    <col min="14347" max="14347" width="16.6640625" style="5" bestFit="1" customWidth="1"/>
    <col min="14348" max="14348" width="13.33203125" style="5" bestFit="1" customWidth="1"/>
    <col min="14349" max="14349" width="14.33203125" style="5" bestFit="1" customWidth="1"/>
    <col min="14350" max="14592" width="12.44140625" style="5"/>
    <col min="14593" max="14593" width="2.33203125" style="5" customWidth="1"/>
    <col min="14594" max="14594" width="25.5546875" style="5" customWidth="1"/>
    <col min="14595" max="14595" width="9.33203125" style="5" customWidth="1"/>
    <col min="14596" max="14596" width="47.44140625" style="5" bestFit="1" customWidth="1"/>
    <col min="14597" max="14597" width="1.5546875" style="5" customWidth="1"/>
    <col min="14598" max="14598" width="15.33203125" style="5" bestFit="1" customWidth="1"/>
    <col min="14599" max="14599" width="17.44140625" style="5" bestFit="1" customWidth="1"/>
    <col min="14600" max="14600" width="12.5546875" style="5" bestFit="1" customWidth="1"/>
    <col min="14601" max="14601" width="3.33203125" style="5" customWidth="1"/>
    <col min="14602" max="14602" width="12.44140625" style="5"/>
    <col min="14603" max="14603" width="16.6640625" style="5" bestFit="1" customWidth="1"/>
    <col min="14604" max="14604" width="13.33203125" style="5" bestFit="1" customWidth="1"/>
    <col min="14605" max="14605" width="14.33203125" style="5" bestFit="1" customWidth="1"/>
    <col min="14606" max="14848" width="12.44140625" style="5"/>
    <col min="14849" max="14849" width="2.33203125" style="5" customWidth="1"/>
    <col min="14850" max="14850" width="25.5546875" style="5" customWidth="1"/>
    <col min="14851" max="14851" width="9.33203125" style="5" customWidth="1"/>
    <col min="14852" max="14852" width="47.44140625" style="5" bestFit="1" customWidth="1"/>
    <col min="14853" max="14853" width="1.5546875" style="5" customWidth="1"/>
    <col min="14854" max="14854" width="15.33203125" style="5" bestFit="1" customWidth="1"/>
    <col min="14855" max="14855" width="17.44140625" style="5" bestFit="1" customWidth="1"/>
    <col min="14856" max="14856" width="12.5546875" style="5" bestFit="1" customWidth="1"/>
    <col min="14857" max="14857" width="3.33203125" style="5" customWidth="1"/>
    <col min="14858" max="14858" width="12.44140625" style="5"/>
    <col min="14859" max="14859" width="16.6640625" style="5" bestFit="1" customWidth="1"/>
    <col min="14860" max="14860" width="13.33203125" style="5" bestFit="1" customWidth="1"/>
    <col min="14861" max="14861" width="14.33203125" style="5" bestFit="1" customWidth="1"/>
    <col min="14862" max="15104" width="12.44140625" style="5"/>
    <col min="15105" max="15105" width="2.33203125" style="5" customWidth="1"/>
    <col min="15106" max="15106" width="25.5546875" style="5" customWidth="1"/>
    <col min="15107" max="15107" width="9.33203125" style="5" customWidth="1"/>
    <col min="15108" max="15108" width="47.44140625" style="5" bestFit="1" customWidth="1"/>
    <col min="15109" max="15109" width="1.5546875" style="5" customWidth="1"/>
    <col min="15110" max="15110" width="15.33203125" style="5" bestFit="1" customWidth="1"/>
    <col min="15111" max="15111" width="17.44140625" style="5" bestFit="1" customWidth="1"/>
    <col min="15112" max="15112" width="12.5546875" style="5" bestFit="1" customWidth="1"/>
    <col min="15113" max="15113" width="3.33203125" style="5" customWidth="1"/>
    <col min="15114" max="15114" width="12.44140625" style="5"/>
    <col min="15115" max="15115" width="16.6640625" style="5" bestFit="1" customWidth="1"/>
    <col min="15116" max="15116" width="13.33203125" style="5" bestFit="1" customWidth="1"/>
    <col min="15117" max="15117" width="14.33203125" style="5" bestFit="1" customWidth="1"/>
    <col min="15118" max="15360" width="12.44140625" style="5"/>
    <col min="15361" max="15361" width="2.33203125" style="5" customWidth="1"/>
    <col min="15362" max="15362" width="25.5546875" style="5" customWidth="1"/>
    <col min="15363" max="15363" width="9.33203125" style="5" customWidth="1"/>
    <col min="15364" max="15364" width="47.44140625" style="5" bestFit="1" customWidth="1"/>
    <col min="15365" max="15365" width="1.5546875" style="5" customWidth="1"/>
    <col min="15366" max="15366" width="15.33203125" style="5" bestFit="1" customWidth="1"/>
    <col min="15367" max="15367" width="17.44140625" style="5" bestFit="1" customWidth="1"/>
    <col min="15368" max="15368" width="12.5546875" style="5" bestFit="1" customWidth="1"/>
    <col min="15369" max="15369" width="3.33203125" style="5" customWidth="1"/>
    <col min="15370" max="15370" width="12.44140625" style="5"/>
    <col min="15371" max="15371" width="16.6640625" style="5" bestFit="1" customWidth="1"/>
    <col min="15372" max="15372" width="13.33203125" style="5" bestFit="1" customWidth="1"/>
    <col min="15373" max="15373" width="14.33203125" style="5" bestFit="1" customWidth="1"/>
    <col min="15374" max="15616" width="12.44140625" style="5"/>
    <col min="15617" max="15617" width="2.33203125" style="5" customWidth="1"/>
    <col min="15618" max="15618" width="25.5546875" style="5" customWidth="1"/>
    <col min="15619" max="15619" width="9.33203125" style="5" customWidth="1"/>
    <col min="15620" max="15620" width="47.44140625" style="5" bestFit="1" customWidth="1"/>
    <col min="15621" max="15621" width="1.5546875" style="5" customWidth="1"/>
    <col min="15622" max="15622" width="15.33203125" style="5" bestFit="1" customWidth="1"/>
    <col min="15623" max="15623" width="17.44140625" style="5" bestFit="1" customWidth="1"/>
    <col min="15624" max="15624" width="12.5546875" style="5" bestFit="1" customWidth="1"/>
    <col min="15625" max="15625" width="3.33203125" style="5" customWidth="1"/>
    <col min="15626" max="15626" width="12.44140625" style="5"/>
    <col min="15627" max="15627" width="16.6640625" style="5" bestFit="1" customWidth="1"/>
    <col min="15628" max="15628" width="13.33203125" style="5" bestFit="1" customWidth="1"/>
    <col min="15629" max="15629" width="14.33203125" style="5" bestFit="1" customWidth="1"/>
    <col min="15630" max="15872" width="12.44140625" style="5"/>
    <col min="15873" max="15873" width="2.33203125" style="5" customWidth="1"/>
    <col min="15874" max="15874" width="25.5546875" style="5" customWidth="1"/>
    <col min="15875" max="15875" width="9.33203125" style="5" customWidth="1"/>
    <col min="15876" max="15876" width="47.44140625" style="5" bestFit="1" customWidth="1"/>
    <col min="15877" max="15877" width="1.5546875" style="5" customWidth="1"/>
    <col min="15878" max="15878" width="15.33203125" style="5" bestFit="1" customWidth="1"/>
    <col min="15879" max="15879" width="17.44140625" style="5" bestFit="1" customWidth="1"/>
    <col min="15880" max="15880" width="12.5546875" style="5" bestFit="1" customWidth="1"/>
    <col min="15881" max="15881" width="3.33203125" style="5" customWidth="1"/>
    <col min="15882" max="15882" width="12.44140625" style="5"/>
    <col min="15883" max="15883" width="16.6640625" style="5" bestFit="1" customWidth="1"/>
    <col min="15884" max="15884" width="13.33203125" style="5" bestFit="1" customWidth="1"/>
    <col min="15885" max="15885" width="14.33203125" style="5" bestFit="1" customWidth="1"/>
    <col min="15886" max="16128" width="12.44140625" style="5"/>
    <col min="16129" max="16129" width="2.33203125" style="5" customWidth="1"/>
    <col min="16130" max="16130" width="25.5546875" style="5" customWidth="1"/>
    <col min="16131" max="16131" width="9.33203125" style="5" customWidth="1"/>
    <col min="16132" max="16132" width="47.44140625" style="5" bestFit="1" customWidth="1"/>
    <col min="16133" max="16133" width="1.5546875" style="5" customWidth="1"/>
    <col min="16134" max="16134" width="15.33203125" style="5" bestFit="1" customWidth="1"/>
    <col min="16135" max="16135" width="17.44140625" style="5" bestFit="1" customWidth="1"/>
    <col min="16136" max="16136" width="12.5546875" style="5" bestFit="1" customWidth="1"/>
    <col min="16137" max="16137" width="3.33203125" style="5" customWidth="1"/>
    <col min="16138" max="16138" width="12.44140625" style="5"/>
    <col min="16139" max="16139" width="16.6640625" style="5" bestFit="1" customWidth="1"/>
    <col min="16140" max="16140" width="13.33203125" style="5" bestFit="1" customWidth="1"/>
    <col min="16141" max="16141" width="14.33203125" style="5" bestFit="1" customWidth="1"/>
    <col min="16142" max="16384" width="12.44140625" style="5"/>
  </cols>
  <sheetData>
    <row r="5" spans="2:8" x14ac:dyDescent="0.25">
      <c r="C5"/>
    </row>
    <row r="9" spans="2:8" x14ac:dyDescent="0.25">
      <c r="C9" s="682"/>
      <c r="D9" s="682"/>
      <c r="E9" s="682"/>
      <c r="F9" s="1"/>
      <c r="G9" s="7"/>
      <c r="H9" s="8"/>
    </row>
    <row r="10" spans="2:8" x14ac:dyDescent="0.25">
      <c r="F10" s="1"/>
      <c r="G10" s="7"/>
      <c r="H10" s="8"/>
    </row>
    <row r="11" spans="2:8" x14ac:dyDescent="0.25">
      <c r="F11" s="1"/>
      <c r="G11" s="7"/>
      <c r="H11" s="8"/>
    </row>
    <row r="12" spans="2:8" x14ac:dyDescent="0.25">
      <c r="F12" s="1"/>
      <c r="G12" s="7"/>
      <c r="H12" s="8"/>
    </row>
    <row r="13" spans="2:8" x14ac:dyDescent="0.25">
      <c r="F13" s="1"/>
      <c r="G13" s="7"/>
      <c r="H13" s="8"/>
    </row>
    <row r="14" spans="2:8" x14ac:dyDescent="0.25">
      <c r="F14" s="1"/>
      <c r="G14" s="7"/>
      <c r="H14" s="8"/>
    </row>
    <row r="15" spans="2:8" ht="33" x14ac:dyDescent="0.25">
      <c r="B15" s="411" t="s">
        <v>27</v>
      </c>
      <c r="C15" s="412"/>
      <c r="D15" s="3"/>
      <c r="G15" s="2"/>
    </row>
    <row r="16" spans="2:8" ht="33" x14ac:dyDescent="0.25">
      <c r="B16" s="411" t="s">
        <v>2651</v>
      </c>
      <c r="C16" s="413"/>
      <c r="D16" s="4"/>
      <c r="G16" s="2"/>
    </row>
    <row r="17" spans="2:7" ht="33" x14ac:dyDescent="0.25">
      <c r="B17" s="411" t="s">
        <v>2652</v>
      </c>
      <c r="C17" s="412"/>
      <c r="D17" s="3"/>
      <c r="G17" s="2"/>
    </row>
    <row r="18" spans="2:7" ht="33" x14ac:dyDescent="0.25">
      <c r="B18" s="411" t="s">
        <v>28</v>
      </c>
      <c r="C18" s="413"/>
      <c r="D18" s="4"/>
      <c r="G18" s="2"/>
    </row>
    <row r="19" spans="2:7" ht="33" x14ac:dyDescent="0.25">
      <c r="B19" s="414" t="s">
        <v>1593</v>
      </c>
      <c r="C19" s="415"/>
    </row>
  </sheetData>
  <mergeCells count="1">
    <mergeCell ref="C9:E9"/>
  </mergeCells>
  <conditionalFormatting sqref="H9:H14">
    <cfRule type="containsText" dxfId="8" priority="3" operator="containsText" text="REVISADO">
      <formula>NOT(ISERROR(SEARCH("REVISADO",H9)))</formula>
    </cfRule>
    <cfRule type="containsText" dxfId="7" priority="4" operator="containsText" text="FINALIZADO">
      <formula>NOT(ISERROR(SEARCH("FINALIZADO",H9)))</formula>
    </cfRule>
    <cfRule type="containsText" dxfId="6" priority="5" operator="containsText" text="EN PROCESO">
      <formula>NOT(ISERROR(SEARCH("EN PROCESO",H9)))</formula>
    </cfRule>
    <cfRule type="containsText" dxfId="5" priority="6" operator="containsText" text="PENDIENTE">
      <formula>NOT(ISERROR(SEARCH("PENDIENTE",H9)))</formula>
    </cfRule>
    <cfRule type="cellIs" dxfId="4" priority="8" operator="equal">
      <formula>"EN PROCESO"</formula>
    </cfRule>
  </conditionalFormatting>
  <conditionalFormatting sqref="H9:H14">
    <cfRule type="cellIs" dxfId="3" priority="1" operator="equal">
      <formula>"EN PROCESO"</formula>
    </cfRule>
    <cfRule type="cellIs" dxfId="2" priority="2" operator="equal">
      <formula>"FINALIZADO"</formula>
    </cfRule>
    <cfRule type="cellIs" dxfId="1" priority="7" operator="equal">
      <formula>"PENDIENTE"</formula>
    </cfRule>
    <cfRule type="cellIs" dxfId="0" priority="9" operator="equal">
      <formula>"REVISADO"</formula>
    </cfRule>
  </conditionalFormatting>
  <dataValidations disablePrompts="1" count="1">
    <dataValidation type="list" allowBlank="1" showInputMessage="1" showErrorMessage="1" sqref="WVP983028:WVP983030 H65524:H65526 JD65524:JD65526 SZ65524:SZ65526 ACV65524:ACV65526 AMR65524:AMR65526 AWN65524:AWN65526 BGJ65524:BGJ65526 BQF65524:BQF65526 CAB65524:CAB65526 CJX65524:CJX65526 CTT65524:CTT65526 DDP65524:DDP65526 DNL65524:DNL65526 DXH65524:DXH65526 EHD65524:EHD65526 EQZ65524:EQZ65526 FAV65524:FAV65526 FKR65524:FKR65526 FUN65524:FUN65526 GEJ65524:GEJ65526 GOF65524:GOF65526 GYB65524:GYB65526 HHX65524:HHX65526 HRT65524:HRT65526 IBP65524:IBP65526 ILL65524:ILL65526 IVH65524:IVH65526 JFD65524:JFD65526 JOZ65524:JOZ65526 JYV65524:JYV65526 KIR65524:KIR65526 KSN65524:KSN65526 LCJ65524:LCJ65526 LMF65524:LMF65526 LWB65524:LWB65526 MFX65524:MFX65526 MPT65524:MPT65526 MZP65524:MZP65526 NJL65524:NJL65526 NTH65524:NTH65526 ODD65524:ODD65526 OMZ65524:OMZ65526 OWV65524:OWV65526 PGR65524:PGR65526 PQN65524:PQN65526 QAJ65524:QAJ65526 QKF65524:QKF65526 QUB65524:QUB65526 RDX65524:RDX65526 RNT65524:RNT65526 RXP65524:RXP65526 SHL65524:SHL65526 SRH65524:SRH65526 TBD65524:TBD65526 TKZ65524:TKZ65526 TUV65524:TUV65526 UER65524:UER65526 UON65524:UON65526 UYJ65524:UYJ65526 VIF65524:VIF65526 VSB65524:VSB65526 WBX65524:WBX65526 WLT65524:WLT65526 WVP65524:WVP65526 H131060:H131062 JD131060:JD131062 SZ131060:SZ131062 ACV131060:ACV131062 AMR131060:AMR131062 AWN131060:AWN131062 BGJ131060:BGJ131062 BQF131060:BQF131062 CAB131060:CAB131062 CJX131060:CJX131062 CTT131060:CTT131062 DDP131060:DDP131062 DNL131060:DNL131062 DXH131060:DXH131062 EHD131060:EHD131062 EQZ131060:EQZ131062 FAV131060:FAV131062 FKR131060:FKR131062 FUN131060:FUN131062 GEJ131060:GEJ131062 GOF131060:GOF131062 GYB131060:GYB131062 HHX131060:HHX131062 HRT131060:HRT131062 IBP131060:IBP131062 ILL131060:ILL131062 IVH131060:IVH131062 JFD131060:JFD131062 JOZ131060:JOZ131062 JYV131060:JYV131062 KIR131060:KIR131062 KSN131060:KSN131062 LCJ131060:LCJ131062 LMF131060:LMF131062 LWB131060:LWB131062 MFX131060:MFX131062 MPT131060:MPT131062 MZP131060:MZP131062 NJL131060:NJL131062 NTH131060:NTH131062 ODD131060:ODD131062 OMZ131060:OMZ131062 OWV131060:OWV131062 PGR131060:PGR131062 PQN131060:PQN131062 QAJ131060:QAJ131062 QKF131060:QKF131062 QUB131060:QUB131062 RDX131060:RDX131062 RNT131060:RNT131062 RXP131060:RXP131062 SHL131060:SHL131062 SRH131060:SRH131062 TBD131060:TBD131062 TKZ131060:TKZ131062 TUV131060:TUV131062 UER131060:UER131062 UON131060:UON131062 UYJ131060:UYJ131062 VIF131060:VIF131062 VSB131060:VSB131062 WBX131060:WBX131062 WLT131060:WLT131062 WVP131060:WVP131062 H196596:H196598 JD196596:JD196598 SZ196596:SZ196598 ACV196596:ACV196598 AMR196596:AMR196598 AWN196596:AWN196598 BGJ196596:BGJ196598 BQF196596:BQF196598 CAB196596:CAB196598 CJX196596:CJX196598 CTT196596:CTT196598 DDP196596:DDP196598 DNL196596:DNL196598 DXH196596:DXH196598 EHD196596:EHD196598 EQZ196596:EQZ196598 FAV196596:FAV196598 FKR196596:FKR196598 FUN196596:FUN196598 GEJ196596:GEJ196598 GOF196596:GOF196598 GYB196596:GYB196598 HHX196596:HHX196598 HRT196596:HRT196598 IBP196596:IBP196598 ILL196596:ILL196598 IVH196596:IVH196598 JFD196596:JFD196598 JOZ196596:JOZ196598 JYV196596:JYV196598 KIR196596:KIR196598 KSN196596:KSN196598 LCJ196596:LCJ196598 LMF196596:LMF196598 LWB196596:LWB196598 MFX196596:MFX196598 MPT196596:MPT196598 MZP196596:MZP196598 NJL196596:NJL196598 NTH196596:NTH196598 ODD196596:ODD196598 OMZ196596:OMZ196598 OWV196596:OWV196598 PGR196596:PGR196598 PQN196596:PQN196598 QAJ196596:QAJ196598 QKF196596:QKF196598 QUB196596:QUB196598 RDX196596:RDX196598 RNT196596:RNT196598 RXP196596:RXP196598 SHL196596:SHL196598 SRH196596:SRH196598 TBD196596:TBD196598 TKZ196596:TKZ196598 TUV196596:TUV196598 UER196596:UER196598 UON196596:UON196598 UYJ196596:UYJ196598 VIF196596:VIF196598 VSB196596:VSB196598 WBX196596:WBX196598 WLT196596:WLT196598 WVP196596:WVP196598 H262132:H262134 JD262132:JD262134 SZ262132:SZ262134 ACV262132:ACV262134 AMR262132:AMR262134 AWN262132:AWN262134 BGJ262132:BGJ262134 BQF262132:BQF262134 CAB262132:CAB262134 CJX262132:CJX262134 CTT262132:CTT262134 DDP262132:DDP262134 DNL262132:DNL262134 DXH262132:DXH262134 EHD262132:EHD262134 EQZ262132:EQZ262134 FAV262132:FAV262134 FKR262132:FKR262134 FUN262132:FUN262134 GEJ262132:GEJ262134 GOF262132:GOF262134 GYB262132:GYB262134 HHX262132:HHX262134 HRT262132:HRT262134 IBP262132:IBP262134 ILL262132:ILL262134 IVH262132:IVH262134 JFD262132:JFD262134 JOZ262132:JOZ262134 JYV262132:JYV262134 KIR262132:KIR262134 KSN262132:KSN262134 LCJ262132:LCJ262134 LMF262132:LMF262134 LWB262132:LWB262134 MFX262132:MFX262134 MPT262132:MPT262134 MZP262132:MZP262134 NJL262132:NJL262134 NTH262132:NTH262134 ODD262132:ODD262134 OMZ262132:OMZ262134 OWV262132:OWV262134 PGR262132:PGR262134 PQN262132:PQN262134 QAJ262132:QAJ262134 QKF262132:QKF262134 QUB262132:QUB262134 RDX262132:RDX262134 RNT262132:RNT262134 RXP262132:RXP262134 SHL262132:SHL262134 SRH262132:SRH262134 TBD262132:TBD262134 TKZ262132:TKZ262134 TUV262132:TUV262134 UER262132:UER262134 UON262132:UON262134 UYJ262132:UYJ262134 VIF262132:VIF262134 VSB262132:VSB262134 WBX262132:WBX262134 WLT262132:WLT262134 WVP262132:WVP262134 H327668:H327670 JD327668:JD327670 SZ327668:SZ327670 ACV327668:ACV327670 AMR327668:AMR327670 AWN327668:AWN327670 BGJ327668:BGJ327670 BQF327668:BQF327670 CAB327668:CAB327670 CJX327668:CJX327670 CTT327668:CTT327670 DDP327668:DDP327670 DNL327668:DNL327670 DXH327668:DXH327670 EHD327668:EHD327670 EQZ327668:EQZ327670 FAV327668:FAV327670 FKR327668:FKR327670 FUN327668:FUN327670 GEJ327668:GEJ327670 GOF327668:GOF327670 GYB327668:GYB327670 HHX327668:HHX327670 HRT327668:HRT327670 IBP327668:IBP327670 ILL327668:ILL327670 IVH327668:IVH327670 JFD327668:JFD327670 JOZ327668:JOZ327670 JYV327668:JYV327670 KIR327668:KIR327670 KSN327668:KSN327670 LCJ327668:LCJ327670 LMF327668:LMF327670 LWB327668:LWB327670 MFX327668:MFX327670 MPT327668:MPT327670 MZP327668:MZP327670 NJL327668:NJL327670 NTH327668:NTH327670 ODD327668:ODD327670 OMZ327668:OMZ327670 OWV327668:OWV327670 PGR327668:PGR327670 PQN327668:PQN327670 QAJ327668:QAJ327670 QKF327668:QKF327670 QUB327668:QUB327670 RDX327668:RDX327670 RNT327668:RNT327670 RXP327668:RXP327670 SHL327668:SHL327670 SRH327668:SRH327670 TBD327668:TBD327670 TKZ327668:TKZ327670 TUV327668:TUV327670 UER327668:UER327670 UON327668:UON327670 UYJ327668:UYJ327670 VIF327668:VIF327670 VSB327668:VSB327670 WBX327668:WBX327670 WLT327668:WLT327670 WVP327668:WVP327670 H393204:H393206 JD393204:JD393206 SZ393204:SZ393206 ACV393204:ACV393206 AMR393204:AMR393206 AWN393204:AWN393206 BGJ393204:BGJ393206 BQF393204:BQF393206 CAB393204:CAB393206 CJX393204:CJX393206 CTT393204:CTT393206 DDP393204:DDP393206 DNL393204:DNL393206 DXH393204:DXH393206 EHD393204:EHD393206 EQZ393204:EQZ393206 FAV393204:FAV393206 FKR393204:FKR393206 FUN393204:FUN393206 GEJ393204:GEJ393206 GOF393204:GOF393206 GYB393204:GYB393206 HHX393204:HHX393206 HRT393204:HRT393206 IBP393204:IBP393206 ILL393204:ILL393206 IVH393204:IVH393206 JFD393204:JFD393206 JOZ393204:JOZ393206 JYV393204:JYV393206 KIR393204:KIR393206 KSN393204:KSN393206 LCJ393204:LCJ393206 LMF393204:LMF393206 LWB393204:LWB393206 MFX393204:MFX393206 MPT393204:MPT393206 MZP393204:MZP393206 NJL393204:NJL393206 NTH393204:NTH393206 ODD393204:ODD393206 OMZ393204:OMZ393206 OWV393204:OWV393206 PGR393204:PGR393206 PQN393204:PQN393206 QAJ393204:QAJ393206 QKF393204:QKF393206 QUB393204:QUB393206 RDX393204:RDX393206 RNT393204:RNT393206 RXP393204:RXP393206 SHL393204:SHL393206 SRH393204:SRH393206 TBD393204:TBD393206 TKZ393204:TKZ393206 TUV393204:TUV393206 UER393204:UER393206 UON393204:UON393206 UYJ393204:UYJ393206 VIF393204:VIF393206 VSB393204:VSB393206 WBX393204:WBX393206 WLT393204:WLT393206 WVP393204:WVP393206 H458740:H458742 JD458740:JD458742 SZ458740:SZ458742 ACV458740:ACV458742 AMR458740:AMR458742 AWN458740:AWN458742 BGJ458740:BGJ458742 BQF458740:BQF458742 CAB458740:CAB458742 CJX458740:CJX458742 CTT458740:CTT458742 DDP458740:DDP458742 DNL458740:DNL458742 DXH458740:DXH458742 EHD458740:EHD458742 EQZ458740:EQZ458742 FAV458740:FAV458742 FKR458740:FKR458742 FUN458740:FUN458742 GEJ458740:GEJ458742 GOF458740:GOF458742 GYB458740:GYB458742 HHX458740:HHX458742 HRT458740:HRT458742 IBP458740:IBP458742 ILL458740:ILL458742 IVH458740:IVH458742 JFD458740:JFD458742 JOZ458740:JOZ458742 JYV458740:JYV458742 KIR458740:KIR458742 KSN458740:KSN458742 LCJ458740:LCJ458742 LMF458740:LMF458742 LWB458740:LWB458742 MFX458740:MFX458742 MPT458740:MPT458742 MZP458740:MZP458742 NJL458740:NJL458742 NTH458740:NTH458742 ODD458740:ODD458742 OMZ458740:OMZ458742 OWV458740:OWV458742 PGR458740:PGR458742 PQN458740:PQN458742 QAJ458740:QAJ458742 QKF458740:QKF458742 QUB458740:QUB458742 RDX458740:RDX458742 RNT458740:RNT458742 RXP458740:RXP458742 SHL458740:SHL458742 SRH458740:SRH458742 TBD458740:TBD458742 TKZ458740:TKZ458742 TUV458740:TUV458742 UER458740:UER458742 UON458740:UON458742 UYJ458740:UYJ458742 VIF458740:VIF458742 VSB458740:VSB458742 WBX458740:WBX458742 WLT458740:WLT458742 WVP458740:WVP458742 H524276:H524278 JD524276:JD524278 SZ524276:SZ524278 ACV524276:ACV524278 AMR524276:AMR524278 AWN524276:AWN524278 BGJ524276:BGJ524278 BQF524276:BQF524278 CAB524276:CAB524278 CJX524276:CJX524278 CTT524276:CTT524278 DDP524276:DDP524278 DNL524276:DNL524278 DXH524276:DXH524278 EHD524276:EHD524278 EQZ524276:EQZ524278 FAV524276:FAV524278 FKR524276:FKR524278 FUN524276:FUN524278 GEJ524276:GEJ524278 GOF524276:GOF524278 GYB524276:GYB524278 HHX524276:HHX524278 HRT524276:HRT524278 IBP524276:IBP524278 ILL524276:ILL524278 IVH524276:IVH524278 JFD524276:JFD524278 JOZ524276:JOZ524278 JYV524276:JYV524278 KIR524276:KIR524278 KSN524276:KSN524278 LCJ524276:LCJ524278 LMF524276:LMF524278 LWB524276:LWB524278 MFX524276:MFX524278 MPT524276:MPT524278 MZP524276:MZP524278 NJL524276:NJL524278 NTH524276:NTH524278 ODD524276:ODD524278 OMZ524276:OMZ524278 OWV524276:OWV524278 PGR524276:PGR524278 PQN524276:PQN524278 QAJ524276:QAJ524278 QKF524276:QKF524278 QUB524276:QUB524278 RDX524276:RDX524278 RNT524276:RNT524278 RXP524276:RXP524278 SHL524276:SHL524278 SRH524276:SRH524278 TBD524276:TBD524278 TKZ524276:TKZ524278 TUV524276:TUV524278 UER524276:UER524278 UON524276:UON524278 UYJ524276:UYJ524278 VIF524276:VIF524278 VSB524276:VSB524278 WBX524276:WBX524278 WLT524276:WLT524278 WVP524276:WVP524278 H589812:H589814 JD589812:JD589814 SZ589812:SZ589814 ACV589812:ACV589814 AMR589812:AMR589814 AWN589812:AWN589814 BGJ589812:BGJ589814 BQF589812:BQF589814 CAB589812:CAB589814 CJX589812:CJX589814 CTT589812:CTT589814 DDP589812:DDP589814 DNL589812:DNL589814 DXH589812:DXH589814 EHD589812:EHD589814 EQZ589812:EQZ589814 FAV589812:FAV589814 FKR589812:FKR589814 FUN589812:FUN589814 GEJ589812:GEJ589814 GOF589812:GOF589814 GYB589812:GYB589814 HHX589812:HHX589814 HRT589812:HRT589814 IBP589812:IBP589814 ILL589812:ILL589814 IVH589812:IVH589814 JFD589812:JFD589814 JOZ589812:JOZ589814 JYV589812:JYV589814 KIR589812:KIR589814 KSN589812:KSN589814 LCJ589812:LCJ589814 LMF589812:LMF589814 LWB589812:LWB589814 MFX589812:MFX589814 MPT589812:MPT589814 MZP589812:MZP589814 NJL589812:NJL589814 NTH589812:NTH589814 ODD589812:ODD589814 OMZ589812:OMZ589814 OWV589812:OWV589814 PGR589812:PGR589814 PQN589812:PQN589814 QAJ589812:QAJ589814 QKF589812:QKF589814 QUB589812:QUB589814 RDX589812:RDX589814 RNT589812:RNT589814 RXP589812:RXP589814 SHL589812:SHL589814 SRH589812:SRH589814 TBD589812:TBD589814 TKZ589812:TKZ589814 TUV589812:TUV589814 UER589812:UER589814 UON589812:UON589814 UYJ589812:UYJ589814 VIF589812:VIF589814 VSB589812:VSB589814 WBX589812:WBX589814 WLT589812:WLT589814 WVP589812:WVP589814 H655348:H655350 JD655348:JD655350 SZ655348:SZ655350 ACV655348:ACV655350 AMR655348:AMR655350 AWN655348:AWN655350 BGJ655348:BGJ655350 BQF655348:BQF655350 CAB655348:CAB655350 CJX655348:CJX655350 CTT655348:CTT655350 DDP655348:DDP655350 DNL655348:DNL655350 DXH655348:DXH655350 EHD655348:EHD655350 EQZ655348:EQZ655350 FAV655348:FAV655350 FKR655348:FKR655350 FUN655348:FUN655350 GEJ655348:GEJ655350 GOF655348:GOF655350 GYB655348:GYB655350 HHX655348:HHX655350 HRT655348:HRT655350 IBP655348:IBP655350 ILL655348:ILL655350 IVH655348:IVH655350 JFD655348:JFD655350 JOZ655348:JOZ655350 JYV655348:JYV655350 KIR655348:KIR655350 KSN655348:KSN655350 LCJ655348:LCJ655350 LMF655348:LMF655350 LWB655348:LWB655350 MFX655348:MFX655350 MPT655348:MPT655350 MZP655348:MZP655350 NJL655348:NJL655350 NTH655348:NTH655350 ODD655348:ODD655350 OMZ655348:OMZ655350 OWV655348:OWV655350 PGR655348:PGR655350 PQN655348:PQN655350 QAJ655348:QAJ655350 QKF655348:QKF655350 QUB655348:QUB655350 RDX655348:RDX655350 RNT655348:RNT655350 RXP655348:RXP655350 SHL655348:SHL655350 SRH655348:SRH655350 TBD655348:TBD655350 TKZ655348:TKZ655350 TUV655348:TUV655350 UER655348:UER655350 UON655348:UON655350 UYJ655348:UYJ655350 VIF655348:VIF655350 VSB655348:VSB655350 WBX655348:WBX655350 WLT655348:WLT655350 WVP655348:WVP655350 H720884:H720886 JD720884:JD720886 SZ720884:SZ720886 ACV720884:ACV720886 AMR720884:AMR720886 AWN720884:AWN720886 BGJ720884:BGJ720886 BQF720884:BQF720886 CAB720884:CAB720886 CJX720884:CJX720886 CTT720884:CTT720886 DDP720884:DDP720886 DNL720884:DNL720886 DXH720884:DXH720886 EHD720884:EHD720886 EQZ720884:EQZ720886 FAV720884:FAV720886 FKR720884:FKR720886 FUN720884:FUN720886 GEJ720884:GEJ720886 GOF720884:GOF720886 GYB720884:GYB720886 HHX720884:HHX720886 HRT720884:HRT720886 IBP720884:IBP720886 ILL720884:ILL720886 IVH720884:IVH720886 JFD720884:JFD720886 JOZ720884:JOZ720886 JYV720884:JYV720886 KIR720884:KIR720886 KSN720884:KSN720886 LCJ720884:LCJ720886 LMF720884:LMF720886 LWB720884:LWB720886 MFX720884:MFX720886 MPT720884:MPT720886 MZP720884:MZP720886 NJL720884:NJL720886 NTH720884:NTH720886 ODD720884:ODD720886 OMZ720884:OMZ720886 OWV720884:OWV720886 PGR720884:PGR720886 PQN720884:PQN720886 QAJ720884:QAJ720886 QKF720884:QKF720886 QUB720884:QUB720886 RDX720884:RDX720886 RNT720884:RNT720886 RXP720884:RXP720886 SHL720884:SHL720886 SRH720884:SRH720886 TBD720884:TBD720886 TKZ720884:TKZ720886 TUV720884:TUV720886 UER720884:UER720886 UON720884:UON720886 UYJ720884:UYJ720886 VIF720884:VIF720886 VSB720884:VSB720886 WBX720884:WBX720886 WLT720884:WLT720886 WVP720884:WVP720886 H786420:H786422 JD786420:JD786422 SZ786420:SZ786422 ACV786420:ACV786422 AMR786420:AMR786422 AWN786420:AWN786422 BGJ786420:BGJ786422 BQF786420:BQF786422 CAB786420:CAB786422 CJX786420:CJX786422 CTT786420:CTT786422 DDP786420:DDP786422 DNL786420:DNL786422 DXH786420:DXH786422 EHD786420:EHD786422 EQZ786420:EQZ786422 FAV786420:FAV786422 FKR786420:FKR786422 FUN786420:FUN786422 GEJ786420:GEJ786422 GOF786420:GOF786422 GYB786420:GYB786422 HHX786420:HHX786422 HRT786420:HRT786422 IBP786420:IBP786422 ILL786420:ILL786422 IVH786420:IVH786422 JFD786420:JFD786422 JOZ786420:JOZ786422 JYV786420:JYV786422 KIR786420:KIR786422 KSN786420:KSN786422 LCJ786420:LCJ786422 LMF786420:LMF786422 LWB786420:LWB786422 MFX786420:MFX786422 MPT786420:MPT786422 MZP786420:MZP786422 NJL786420:NJL786422 NTH786420:NTH786422 ODD786420:ODD786422 OMZ786420:OMZ786422 OWV786420:OWV786422 PGR786420:PGR786422 PQN786420:PQN786422 QAJ786420:QAJ786422 QKF786420:QKF786422 QUB786420:QUB786422 RDX786420:RDX786422 RNT786420:RNT786422 RXP786420:RXP786422 SHL786420:SHL786422 SRH786420:SRH786422 TBD786420:TBD786422 TKZ786420:TKZ786422 TUV786420:TUV786422 UER786420:UER786422 UON786420:UON786422 UYJ786420:UYJ786422 VIF786420:VIF786422 VSB786420:VSB786422 WBX786420:WBX786422 WLT786420:WLT786422 WVP786420:WVP786422 H851956:H851958 JD851956:JD851958 SZ851956:SZ851958 ACV851956:ACV851958 AMR851956:AMR851958 AWN851956:AWN851958 BGJ851956:BGJ851958 BQF851956:BQF851958 CAB851956:CAB851958 CJX851956:CJX851958 CTT851956:CTT851958 DDP851956:DDP851958 DNL851956:DNL851958 DXH851956:DXH851958 EHD851956:EHD851958 EQZ851956:EQZ851958 FAV851956:FAV851958 FKR851956:FKR851958 FUN851956:FUN851958 GEJ851956:GEJ851958 GOF851956:GOF851958 GYB851956:GYB851958 HHX851956:HHX851958 HRT851956:HRT851958 IBP851956:IBP851958 ILL851956:ILL851958 IVH851956:IVH851958 JFD851956:JFD851958 JOZ851956:JOZ851958 JYV851956:JYV851958 KIR851956:KIR851958 KSN851956:KSN851958 LCJ851956:LCJ851958 LMF851956:LMF851958 LWB851956:LWB851958 MFX851956:MFX851958 MPT851956:MPT851958 MZP851956:MZP851958 NJL851956:NJL851958 NTH851956:NTH851958 ODD851956:ODD851958 OMZ851956:OMZ851958 OWV851956:OWV851958 PGR851956:PGR851958 PQN851956:PQN851958 QAJ851956:QAJ851958 QKF851956:QKF851958 QUB851956:QUB851958 RDX851956:RDX851958 RNT851956:RNT851958 RXP851956:RXP851958 SHL851956:SHL851958 SRH851956:SRH851958 TBD851956:TBD851958 TKZ851956:TKZ851958 TUV851956:TUV851958 UER851956:UER851958 UON851956:UON851958 UYJ851956:UYJ851958 VIF851956:VIF851958 VSB851956:VSB851958 WBX851956:WBX851958 WLT851956:WLT851958 WVP851956:WVP851958 H917492:H917494 JD917492:JD917494 SZ917492:SZ917494 ACV917492:ACV917494 AMR917492:AMR917494 AWN917492:AWN917494 BGJ917492:BGJ917494 BQF917492:BQF917494 CAB917492:CAB917494 CJX917492:CJX917494 CTT917492:CTT917494 DDP917492:DDP917494 DNL917492:DNL917494 DXH917492:DXH917494 EHD917492:EHD917494 EQZ917492:EQZ917494 FAV917492:FAV917494 FKR917492:FKR917494 FUN917492:FUN917494 GEJ917492:GEJ917494 GOF917492:GOF917494 GYB917492:GYB917494 HHX917492:HHX917494 HRT917492:HRT917494 IBP917492:IBP917494 ILL917492:ILL917494 IVH917492:IVH917494 JFD917492:JFD917494 JOZ917492:JOZ917494 JYV917492:JYV917494 KIR917492:KIR917494 KSN917492:KSN917494 LCJ917492:LCJ917494 LMF917492:LMF917494 LWB917492:LWB917494 MFX917492:MFX917494 MPT917492:MPT917494 MZP917492:MZP917494 NJL917492:NJL917494 NTH917492:NTH917494 ODD917492:ODD917494 OMZ917492:OMZ917494 OWV917492:OWV917494 PGR917492:PGR917494 PQN917492:PQN917494 QAJ917492:QAJ917494 QKF917492:QKF917494 QUB917492:QUB917494 RDX917492:RDX917494 RNT917492:RNT917494 RXP917492:RXP917494 SHL917492:SHL917494 SRH917492:SRH917494 TBD917492:TBD917494 TKZ917492:TKZ917494 TUV917492:TUV917494 UER917492:UER917494 UON917492:UON917494 UYJ917492:UYJ917494 VIF917492:VIF917494 VSB917492:VSB917494 WBX917492:WBX917494 WLT917492:WLT917494 WVP917492:WVP917494 H983028:H983030 JD983028:JD983030 SZ983028:SZ983030 ACV983028:ACV983030 AMR983028:AMR983030 AWN983028:AWN983030 BGJ983028:BGJ983030 BQF983028:BQF983030 CAB983028:CAB983030 CJX983028:CJX983030 CTT983028:CTT983030 DDP983028:DDP983030 DNL983028:DNL983030 DXH983028:DXH983030 EHD983028:EHD983030 EQZ983028:EQZ983030 FAV983028:FAV983030 FKR983028:FKR983030 FUN983028:FUN983030 GEJ983028:GEJ983030 GOF983028:GOF983030 GYB983028:GYB983030 HHX983028:HHX983030 HRT983028:HRT983030 IBP983028:IBP983030 ILL983028:ILL983030 IVH983028:IVH983030 JFD983028:JFD983030 JOZ983028:JOZ983030 JYV983028:JYV983030 KIR983028:KIR983030 KSN983028:KSN983030 LCJ983028:LCJ983030 LMF983028:LMF983030 LWB983028:LWB983030 MFX983028:MFX983030 MPT983028:MPT983030 MZP983028:MZP983030 NJL983028:NJL983030 NTH983028:NTH983030 ODD983028:ODD983030 OMZ983028:OMZ983030 OWV983028:OWV983030 PGR983028:PGR983030 PQN983028:PQN983030 QAJ983028:QAJ983030 QKF983028:QKF983030 QUB983028:QUB983030 RDX983028:RDX983030 RNT983028:RNT983030 RXP983028:RXP983030 SHL983028:SHL983030 SRH983028:SRH983030 TBD983028:TBD983030 TKZ983028:TKZ983030 TUV983028:TUV983030 UER983028:UER983030 UON983028:UON983030 UYJ983028:UYJ983030 VIF983028:VIF983030 VSB983028:VSB983030 WBX983028:WBX983030 WLT983028:WLT983030 H9:H14 WVP8:WVP14 WLT8:WLT14 WBX8:WBX14 VSB8:VSB14 VIF8:VIF14 UYJ8:UYJ14 UON8:UON14 UER8:UER14 TUV8:TUV14 TKZ8:TKZ14 TBD8:TBD14 SRH8:SRH14 SHL8:SHL14 RXP8:RXP14 RNT8:RNT14 RDX8:RDX14 QUB8:QUB14 QKF8:QKF14 QAJ8:QAJ14 PQN8:PQN14 PGR8:PGR14 OWV8:OWV14 OMZ8:OMZ14 ODD8:ODD14 NTH8:NTH14 NJL8:NJL14 MZP8:MZP14 MPT8:MPT14 MFX8:MFX14 LWB8:LWB14 LMF8:LMF14 LCJ8:LCJ14 KSN8:KSN14 KIR8:KIR14 JYV8:JYV14 JOZ8:JOZ14 JFD8:JFD14 IVH8:IVH14 ILL8:ILL14 IBP8:IBP14 HRT8:HRT14 HHX8:HHX14 GYB8:GYB14 GOF8:GOF14 GEJ8:GEJ14 FUN8:FUN14 FKR8:FKR14 FAV8:FAV14 EQZ8:EQZ14 EHD8:EHD14 DXH8:DXH14 DNL8:DNL14 DDP8:DDP14 CTT8:CTT14 CJX8:CJX14 CAB8:CAB14 BQF8:BQF14 BGJ8:BGJ14 AWN8:AWN14 AMR8:AMR14 ACV8:ACV14 SZ8:SZ14 JD8:JD14" xr:uid="{80138904-0029-4957-981E-AB597C094994}"/>
  </dataValidation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CD63E-D553-4AD2-AA0B-4C532D8DE4E7}">
  <dimension ref="B1:G93"/>
  <sheetViews>
    <sheetView showGridLines="0" topLeftCell="A91" workbookViewId="0">
      <selection activeCell="A91" sqref="A91"/>
    </sheetView>
  </sheetViews>
  <sheetFormatPr baseColWidth="10" defaultRowHeight="13.8" x14ac:dyDescent="0.25"/>
  <cols>
    <col min="1" max="1" width="11.5546875" style="183"/>
    <col min="2" max="2" width="3.21875" style="183" bestFit="1" customWidth="1"/>
    <col min="3" max="3" width="77" style="183" bestFit="1" customWidth="1"/>
    <col min="4" max="4" width="5.88671875" style="183" bestFit="1" customWidth="1"/>
    <col min="5" max="5" width="13.5546875" style="183" bestFit="1" customWidth="1"/>
    <col min="6" max="6" width="11.44140625" style="183" bestFit="1" customWidth="1"/>
    <col min="7" max="16384" width="11.5546875" style="183"/>
  </cols>
  <sheetData>
    <row r="1" spans="2:6" x14ac:dyDescent="0.25">
      <c r="D1" s="184"/>
    </row>
    <row r="2" spans="2:6" x14ac:dyDescent="0.25">
      <c r="D2" s="184"/>
    </row>
    <row r="3" spans="2:6" x14ac:dyDescent="0.25">
      <c r="D3" s="184"/>
    </row>
    <row r="4" spans="2:6" x14ac:dyDescent="0.25">
      <c r="D4" s="184"/>
    </row>
    <row r="5" spans="2:6" x14ac:dyDescent="0.25">
      <c r="D5" s="184"/>
    </row>
    <row r="6" spans="2:6" x14ac:dyDescent="0.25">
      <c r="D6" s="184"/>
    </row>
    <row r="7" spans="2:6" x14ac:dyDescent="0.25">
      <c r="D7" s="184"/>
    </row>
    <row r="8" spans="2:6" x14ac:dyDescent="0.25">
      <c r="D8" s="184"/>
    </row>
    <row r="9" spans="2:6" x14ac:dyDescent="0.25">
      <c r="D9" s="184"/>
    </row>
    <row r="10" spans="2:6" ht="14.4" thickBot="1" x14ac:dyDescent="0.3">
      <c r="D10" s="184"/>
    </row>
    <row r="11" spans="2:6" ht="14.4" thickBot="1" x14ac:dyDescent="0.3">
      <c r="B11" s="685" t="s">
        <v>1956</v>
      </c>
      <c r="C11" s="686"/>
      <c r="D11" s="686"/>
      <c r="E11" s="686"/>
      <c r="F11" s="687"/>
    </row>
    <row r="14" spans="2:6" x14ac:dyDescent="0.25">
      <c r="B14" s="595" t="s">
        <v>1009</v>
      </c>
      <c r="C14" s="595" t="s">
        <v>32</v>
      </c>
      <c r="D14" s="595" t="s">
        <v>1596</v>
      </c>
      <c r="E14" s="595" t="s">
        <v>1957</v>
      </c>
      <c r="F14" s="595" t="s">
        <v>1598</v>
      </c>
    </row>
    <row r="15" spans="2:6" x14ac:dyDescent="0.25">
      <c r="B15" s="600">
        <v>1</v>
      </c>
      <c r="C15" s="596" t="s">
        <v>453</v>
      </c>
      <c r="D15" s="596" t="s">
        <v>1654</v>
      </c>
      <c r="E15" s="596">
        <v>2</v>
      </c>
      <c r="F15" s="597">
        <f t="shared" ref="F15:F50" si="0">(E15*20)</f>
        <v>40</v>
      </c>
    </row>
    <row r="16" spans="2:6" x14ac:dyDescent="0.25">
      <c r="B16" s="596">
        <v>2</v>
      </c>
      <c r="C16" s="596" t="s">
        <v>166</v>
      </c>
      <c r="D16" s="596" t="s">
        <v>1958</v>
      </c>
      <c r="E16" s="596">
        <v>10</v>
      </c>
      <c r="F16" s="597">
        <f t="shared" si="0"/>
        <v>200</v>
      </c>
    </row>
    <row r="17" spans="2:6" x14ac:dyDescent="0.25">
      <c r="B17" s="596">
        <v>3</v>
      </c>
      <c r="C17" s="596" t="s">
        <v>1601</v>
      </c>
      <c r="D17" s="596" t="s">
        <v>1602</v>
      </c>
      <c r="E17" s="596">
        <v>126</v>
      </c>
      <c r="F17" s="597">
        <f t="shared" si="0"/>
        <v>2520</v>
      </c>
    </row>
    <row r="18" spans="2:6" x14ac:dyDescent="0.25">
      <c r="B18" s="596">
        <v>4</v>
      </c>
      <c r="C18" s="596" t="s">
        <v>1959</v>
      </c>
      <c r="D18" s="596" t="s">
        <v>1960</v>
      </c>
      <c r="E18" s="596">
        <v>1</v>
      </c>
      <c r="F18" s="597">
        <f t="shared" si="0"/>
        <v>20</v>
      </c>
    </row>
    <row r="19" spans="2:6" x14ac:dyDescent="0.25">
      <c r="B19" s="596">
        <v>5</v>
      </c>
      <c r="C19" s="596" t="s">
        <v>1603</v>
      </c>
      <c r="D19" s="596" t="s">
        <v>1604</v>
      </c>
      <c r="E19" s="596">
        <v>16</v>
      </c>
      <c r="F19" s="597">
        <f t="shared" si="0"/>
        <v>320</v>
      </c>
    </row>
    <row r="20" spans="2:6" x14ac:dyDescent="0.25">
      <c r="B20" s="596">
        <v>6</v>
      </c>
      <c r="C20" s="596" t="s">
        <v>1961</v>
      </c>
      <c r="D20" s="596" t="s">
        <v>1962</v>
      </c>
      <c r="E20" s="596">
        <v>30</v>
      </c>
      <c r="F20" s="597">
        <f t="shared" si="0"/>
        <v>600</v>
      </c>
    </row>
    <row r="21" spans="2:6" x14ac:dyDescent="0.25">
      <c r="B21" s="596">
        <v>7</v>
      </c>
      <c r="C21" s="596" t="s">
        <v>1605</v>
      </c>
      <c r="D21" s="596" t="s">
        <v>1606</v>
      </c>
      <c r="E21" s="596">
        <v>17</v>
      </c>
      <c r="F21" s="597">
        <f t="shared" si="0"/>
        <v>340</v>
      </c>
    </row>
    <row r="22" spans="2:6" x14ac:dyDescent="0.25">
      <c r="B22" s="596">
        <v>8</v>
      </c>
      <c r="C22" s="596" t="s">
        <v>1659</v>
      </c>
      <c r="D22" s="596" t="s">
        <v>1660</v>
      </c>
      <c r="E22" s="596">
        <v>16</v>
      </c>
      <c r="F22" s="597">
        <f t="shared" si="0"/>
        <v>320</v>
      </c>
    </row>
    <row r="23" spans="2:6" x14ac:dyDescent="0.25">
      <c r="B23" s="596">
        <v>9</v>
      </c>
      <c r="C23" s="596" t="s">
        <v>1963</v>
      </c>
      <c r="D23" s="596" t="s">
        <v>1964</v>
      </c>
      <c r="E23" s="596">
        <v>7</v>
      </c>
      <c r="F23" s="597">
        <f t="shared" si="0"/>
        <v>140</v>
      </c>
    </row>
    <row r="24" spans="2:6" x14ac:dyDescent="0.25">
      <c r="B24" s="596">
        <v>10</v>
      </c>
      <c r="C24" s="596" t="s">
        <v>1662</v>
      </c>
      <c r="D24" s="596" t="s">
        <v>1663</v>
      </c>
      <c r="E24" s="596">
        <v>19</v>
      </c>
      <c r="F24" s="597">
        <f t="shared" si="0"/>
        <v>380</v>
      </c>
    </row>
    <row r="25" spans="2:6" x14ac:dyDescent="0.25">
      <c r="B25" s="596">
        <v>11</v>
      </c>
      <c r="C25" s="596" t="s">
        <v>1607</v>
      </c>
      <c r="D25" s="596" t="s">
        <v>1608</v>
      </c>
      <c r="E25" s="596">
        <v>15</v>
      </c>
      <c r="F25" s="597">
        <f t="shared" si="0"/>
        <v>300</v>
      </c>
    </row>
    <row r="26" spans="2:6" x14ac:dyDescent="0.25">
      <c r="B26" s="596">
        <v>12</v>
      </c>
      <c r="C26" s="596" t="s">
        <v>1609</v>
      </c>
      <c r="D26" s="596" t="s">
        <v>1610</v>
      </c>
      <c r="E26" s="596">
        <v>1</v>
      </c>
      <c r="F26" s="597">
        <f t="shared" si="0"/>
        <v>20</v>
      </c>
    </row>
    <row r="27" spans="2:6" x14ac:dyDescent="0.25">
      <c r="B27" s="596">
        <v>13</v>
      </c>
      <c r="C27" s="596" t="s">
        <v>1666</v>
      </c>
      <c r="D27" s="596" t="s">
        <v>1667</v>
      </c>
      <c r="E27" s="596">
        <v>33</v>
      </c>
      <c r="F27" s="597">
        <f t="shared" si="0"/>
        <v>660</v>
      </c>
    </row>
    <row r="28" spans="2:6" x14ac:dyDescent="0.25">
      <c r="B28" s="596">
        <v>14</v>
      </c>
      <c r="C28" s="596" t="s">
        <v>1965</v>
      </c>
      <c r="D28" s="596" t="s">
        <v>1626</v>
      </c>
      <c r="E28" s="596">
        <v>1</v>
      </c>
      <c r="F28" s="597">
        <f t="shared" si="0"/>
        <v>20</v>
      </c>
    </row>
    <row r="29" spans="2:6" x14ac:dyDescent="0.25">
      <c r="B29" s="596">
        <v>15</v>
      </c>
      <c r="C29" s="596" t="s">
        <v>1672</v>
      </c>
      <c r="D29" s="596" t="s">
        <v>1673</v>
      </c>
      <c r="E29" s="596">
        <v>3</v>
      </c>
      <c r="F29" s="597">
        <f t="shared" si="0"/>
        <v>60</v>
      </c>
    </row>
    <row r="30" spans="2:6" x14ac:dyDescent="0.25">
      <c r="B30" s="596">
        <v>16</v>
      </c>
      <c r="C30" s="596" t="s">
        <v>1677</v>
      </c>
      <c r="D30" s="596" t="s">
        <v>1678</v>
      </c>
      <c r="E30" s="596">
        <v>7</v>
      </c>
      <c r="F30" s="597">
        <f t="shared" si="0"/>
        <v>140</v>
      </c>
    </row>
    <row r="31" spans="2:6" x14ac:dyDescent="0.25">
      <c r="B31" s="596">
        <v>17</v>
      </c>
      <c r="C31" s="596" t="s">
        <v>1966</v>
      </c>
      <c r="D31" s="596" t="s">
        <v>1967</v>
      </c>
      <c r="E31" s="596">
        <v>3</v>
      </c>
      <c r="F31" s="597">
        <f t="shared" si="0"/>
        <v>60</v>
      </c>
    </row>
    <row r="32" spans="2:6" x14ac:dyDescent="0.25">
      <c r="B32" s="596">
        <v>18</v>
      </c>
      <c r="C32" s="596" t="s">
        <v>1611</v>
      </c>
      <c r="D32" s="596" t="s">
        <v>1612</v>
      </c>
      <c r="E32" s="596">
        <v>10</v>
      </c>
      <c r="F32" s="597">
        <f t="shared" si="0"/>
        <v>200</v>
      </c>
    </row>
    <row r="33" spans="2:6" x14ac:dyDescent="0.25">
      <c r="B33" s="596">
        <v>19</v>
      </c>
      <c r="C33" s="596" t="s">
        <v>1679</v>
      </c>
      <c r="D33" s="596" t="s">
        <v>1680</v>
      </c>
      <c r="E33" s="596">
        <v>5</v>
      </c>
      <c r="F33" s="597">
        <f t="shared" si="0"/>
        <v>100</v>
      </c>
    </row>
    <row r="34" spans="2:6" x14ac:dyDescent="0.25">
      <c r="B34" s="596">
        <v>20</v>
      </c>
      <c r="C34" s="596" t="s">
        <v>1684</v>
      </c>
      <c r="D34" s="596" t="s">
        <v>1685</v>
      </c>
      <c r="E34" s="596">
        <v>10</v>
      </c>
      <c r="F34" s="597">
        <f t="shared" si="0"/>
        <v>200</v>
      </c>
    </row>
    <row r="35" spans="2:6" x14ac:dyDescent="0.25">
      <c r="B35" s="596">
        <v>21</v>
      </c>
      <c r="C35" s="596" t="s">
        <v>1968</v>
      </c>
      <c r="D35" s="596" t="s">
        <v>1969</v>
      </c>
      <c r="E35" s="596">
        <v>0</v>
      </c>
      <c r="F35" s="597">
        <f t="shared" si="0"/>
        <v>0</v>
      </c>
    </row>
    <row r="36" spans="2:6" x14ac:dyDescent="0.25">
      <c r="B36" s="596">
        <v>22</v>
      </c>
      <c r="C36" s="596" t="s">
        <v>1700</v>
      </c>
      <c r="D36" s="596" t="s">
        <v>1701</v>
      </c>
      <c r="E36" s="596">
        <v>9</v>
      </c>
      <c r="F36" s="597">
        <f t="shared" si="0"/>
        <v>180</v>
      </c>
    </row>
    <row r="37" spans="2:6" x14ac:dyDescent="0.25">
      <c r="B37" s="596">
        <v>23</v>
      </c>
      <c r="C37" s="596" t="s">
        <v>1704</v>
      </c>
      <c r="D37" s="596" t="s">
        <v>210</v>
      </c>
      <c r="E37" s="596">
        <v>2</v>
      </c>
      <c r="F37" s="597">
        <f t="shared" si="0"/>
        <v>40</v>
      </c>
    </row>
    <row r="38" spans="2:6" x14ac:dyDescent="0.25">
      <c r="B38" s="596">
        <v>24</v>
      </c>
      <c r="C38" s="596" t="s">
        <v>1705</v>
      </c>
      <c r="D38" s="596" t="s">
        <v>1706</v>
      </c>
      <c r="E38" s="596">
        <v>34</v>
      </c>
      <c r="F38" s="597">
        <f t="shared" si="0"/>
        <v>680</v>
      </c>
    </row>
    <row r="39" spans="2:6" x14ac:dyDescent="0.25">
      <c r="B39" s="596">
        <v>25</v>
      </c>
      <c r="C39" s="596" t="s">
        <v>1717</v>
      </c>
      <c r="D39" s="596" t="s">
        <v>1718</v>
      </c>
      <c r="E39" s="596">
        <v>1</v>
      </c>
      <c r="F39" s="597">
        <f t="shared" si="0"/>
        <v>20</v>
      </c>
    </row>
    <row r="40" spans="2:6" x14ac:dyDescent="0.25">
      <c r="B40" s="596">
        <v>26</v>
      </c>
      <c r="C40" s="596" t="s">
        <v>1970</v>
      </c>
      <c r="D40" s="596" t="s">
        <v>226</v>
      </c>
      <c r="E40" s="596">
        <v>1</v>
      </c>
      <c r="F40" s="597">
        <f t="shared" si="0"/>
        <v>20</v>
      </c>
    </row>
    <row r="41" spans="2:6" x14ac:dyDescent="0.25">
      <c r="B41" s="596">
        <v>27</v>
      </c>
      <c r="C41" s="596" t="s">
        <v>437</v>
      </c>
      <c r="D41" s="596" t="s">
        <v>1971</v>
      </c>
      <c r="E41" s="596">
        <v>1</v>
      </c>
      <c r="F41" s="597">
        <f t="shared" si="0"/>
        <v>20</v>
      </c>
    </row>
    <row r="42" spans="2:6" x14ac:dyDescent="0.25">
      <c r="B42" s="596">
        <v>28</v>
      </c>
      <c r="C42" s="596" t="s">
        <v>702</v>
      </c>
      <c r="D42" s="596" t="s">
        <v>1327</v>
      </c>
      <c r="E42" s="596">
        <v>4</v>
      </c>
      <c r="F42" s="597">
        <f t="shared" si="0"/>
        <v>80</v>
      </c>
    </row>
    <row r="43" spans="2:6" x14ac:dyDescent="0.25">
      <c r="B43" s="596">
        <v>29</v>
      </c>
      <c r="C43" s="596" t="s">
        <v>1972</v>
      </c>
      <c r="D43" s="596" t="s">
        <v>1973</v>
      </c>
      <c r="E43" s="596">
        <v>8</v>
      </c>
      <c r="F43" s="597">
        <f t="shared" si="0"/>
        <v>160</v>
      </c>
    </row>
    <row r="44" spans="2:6" x14ac:dyDescent="0.25">
      <c r="B44" s="596">
        <v>30</v>
      </c>
      <c r="C44" s="596" t="s">
        <v>1006</v>
      </c>
      <c r="D44" s="596" t="s">
        <v>1721</v>
      </c>
      <c r="E44" s="596">
        <v>9</v>
      </c>
      <c r="F44" s="597">
        <f t="shared" si="0"/>
        <v>180</v>
      </c>
    </row>
    <row r="45" spans="2:6" x14ac:dyDescent="0.25">
      <c r="B45" s="596">
        <v>31</v>
      </c>
      <c r="C45" s="596" t="s">
        <v>1726</v>
      </c>
      <c r="D45" s="596" t="s">
        <v>1727</v>
      </c>
      <c r="E45" s="596">
        <v>3</v>
      </c>
      <c r="F45" s="597">
        <f t="shared" si="0"/>
        <v>60</v>
      </c>
    </row>
    <row r="46" spans="2:6" x14ac:dyDescent="0.25">
      <c r="B46" s="596">
        <v>32</v>
      </c>
      <c r="C46" s="596" t="s">
        <v>1728</v>
      </c>
      <c r="D46" s="596" t="s">
        <v>1600</v>
      </c>
      <c r="E46" s="596">
        <v>2</v>
      </c>
      <c r="F46" s="597">
        <f t="shared" si="0"/>
        <v>40</v>
      </c>
    </row>
    <row r="47" spans="2:6" x14ac:dyDescent="0.25">
      <c r="B47" s="596">
        <v>33</v>
      </c>
      <c r="C47" s="596" t="s">
        <v>1974</v>
      </c>
      <c r="D47" s="596" t="s">
        <v>1975</v>
      </c>
      <c r="E47" s="596">
        <v>0</v>
      </c>
      <c r="F47" s="597">
        <f t="shared" si="0"/>
        <v>0</v>
      </c>
    </row>
    <row r="48" spans="2:6" x14ac:dyDescent="0.25">
      <c r="B48" s="596">
        <v>34</v>
      </c>
      <c r="C48" s="596" t="s">
        <v>1976</v>
      </c>
      <c r="D48" s="596" t="s">
        <v>1977</v>
      </c>
      <c r="E48" s="596">
        <v>1</v>
      </c>
      <c r="F48" s="597">
        <f t="shared" si="0"/>
        <v>20</v>
      </c>
    </row>
    <row r="49" spans="2:6" x14ac:dyDescent="0.25">
      <c r="B49" s="596">
        <v>35</v>
      </c>
      <c r="C49" s="596" t="s">
        <v>1615</v>
      </c>
      <c r="D49" s="596" t="s">
        <v>1616</v>
      </c>
      <c r="E49" s="596">
        <v>4</v>
      </c>
      <c r="F49" s="597">
        <f t="shared" si="0"/>
        <v>80</v>
      </c>
    </row>
    <row r="50" spans="2:6" x14ac:dyDescent="0.25">
      <c r="B50" s="596">
        <v>36</v>
      </c>
      <c r="C50" s="596" t="s">
        <v>1002</v>
      </c>
      <c r="D50" s="596" t="s">
        <v>1978</v>
      </c>
      <c r="E50" s="596">
        <v>7</v>
      </c>
      <c r="F50" s="597">
        <f t="shared" si="0"/>
        <v>140</v>
      </c>
    </row>
    <row r="51" spans="2:6" x14ac:dyDescent="0.25">
      <c r="B51" s="596">
        <v>37</v>
      </c>
      <c r="C51" s="596" t="s">
        <v>815</v>
      </c>
      <c r="D51" s="596" t="s">
        <v>213</v>
      </c>
      <c r="E51" s="596">
        <v>9</v>
      </c>
      <c r="F51" s="597">
        <f>(E51*20)</f>
        <v>180</v>
      </c>
    </row>
    <row r="52" spans="2:6" x14ac:dyDescent="0.25">
      <c r="B52" s="596">
        <v>38</v>
      </c>
      <c r="C52" s="596" t="s">
        <v>1731</v>
      </c>
      <c r="D52" s="596" t="s">
        <v>1979</v>
      </c>
      <c r="E52" s="596">
        <v>32</v>
      </c>
      <c r="F52" s="597">
        <f>(E52*20)</f>
        <v>640</v>
      </c>
    </row>
    <row r="53" spans="2:6" x14ac:dyDescent="0.25">
      <c r="B53" s="596">
        <v>39</v>
      </c>
      <c r="C53" s="596" t="s">
        <v>1735</v>
      </c>
      <c r="D53" s="596" t="s">
        <v>1736</v>
      </c>
      <c r="E53" s="596">
        <v>6</v>
      </c>
      <c r="F53" s="597">
        <f t="shared" ref="F53:F90" si="1">(E53*20)</f>
        <v>120</v>
      </c>
    </row>
    <row r="54" spans="2:6" x14ac:dyDescent="0.25">
      <c r="B54" s="596">
        <v>40</v>
      </c>
      <c r="C54" s="596" t="s">
        <v>1005</v>
      </c>
      <c r="D54" s="596" t="s">
        <v>1737</v>
      </c>
      <c r="E54" s="596">
        <v>46</v>
      </c>
      <c r="F54" s="597">
        <f t="shared" si="1"/>
        <v>920</v>
      </c>
    </row>
    <row r="55" spans="2:6" x14ac:dyDescent="0.25">
      <c r="B55" s="596">
        <v>41</v>
      </c>
      <c r="C55" s="596" t="s">
        <v>1738</v>
      </c>
      <c r="D55" s="596" t="s">
        <v>1739</v>
      </c>
      <c r="E55" s="596">
        <v>3</v>
      </c>
      <c r="F55" s="597">
        <f t="shared" si="1"/>
        <v>60</v>
      </c>
    </row>
    <row r="56" spans="2:6" x14ac:dyDescent="0.25">
      <c r="B56" s="596">
        <v>42</v>
      </c>
      <c r="C56" s="596" t="s">
        <v>1619</v>
      </c>
      <c r="D56" s="596" t="s">
        <v>1800</v>
      </c>
      <c r="E56" s="596">
        <v>41</v>
      </c>
      <c r="F56" s="597">
        <f t="shared" si="1"/>
        <v>820</v>
      </c>
    </row>
    <row r="57" spans="2:6" x14ac:dyDescent="0.25">
      <c r="B57" s="596">
        <v>43</v>
      </c>
      <c r="C57" s="596" t="s">
        <v>1623</v>
      </c>
      <c r="D57" s="596" t="s">
        <v>1624</v>
      </c>
      <c r="E57" s="596">
        <v>4</v>
      </c>
      <c r="F57" s="597">
        <f t="shared" si="1"/>
        <v>80</v>
      </c>
    </row>
    <row r="58" spans="2:6" x14ac:dyDescent="0.25">
      <c r="B58" s="596">
        <v>44</v>
      </c>
      <c r="C58" s="596" t="s">
        <v>1627</v>
      </c>
      <c r="D58" s="596" t="s">
        <v>1628</v>
      </c>
      <c r="E58" s="596">
        <v>27</v>
      </c>
      <c r="F58" s="597">
        <f t="shared" si="1"/>
        <v>540</v>
      </c>
    </row>
    <row r="59" spans="2:6" x14ac:dyDescent="0.25">
      <c r="B59" s="596">
        <v>45</v>
      </c>
      <c r="C59" s="596" t="s">
        <v>1980</v>
      </c>
      <c r="D59" s="596" t="s">
        <v>1981</v>
      </c>
      <c r="E59" s="596">
        <v>1</v>
      </c>
      <c r="F59" s="597">
        <f t="shared" si="1"/>
        <v>20</v>
      </c>
    </row>
    <row r="60" spans="2:6" x14ac:dyDescent="0.25">
      <c r="B60" s="596">
        <v>46</v>
      </c>
      <c r="C60" s="596" t="s">
        <v>1629</v>
      </c>
      <c r="D60" s="596" t="s">
        <v>1630</v>
      </c>
      <c r="E60" s="596">
        <v>13</v>
      </c>
      <c r="F60" s="597">
        <f t="shared" si="1"/>
        <v>260</v>
      </c>
    </row>
    <row r="61" spans="2:6" x14ac:dyDescent="0.25">
      <c r="B61" s="596">
        <v>47</v>
      </c>
      <c r="C61" s="596" t="s">
        <v>1982</v>
      </c>
      <c r="D61" s="596" t="s">
        <v>1983</v>
      </c>
      <c r="E61" s="596">
        <v>6</v>
      </c>
      <c r="F61" s="597">
        <f t="shared" si="1"/>
        <v>120</v>
      </c>
    </row>
    <row r="62" spans="2:6" x14ac:dyDescent="0.25">
      <c r="B62" s="596">
        <v>48</v>
      </c>
      <c r="C62" s="596" t="s">
        <v>1744</v>
      </c>
      <c r="D62" s="596" t="s">
        <v>1745</v>
      </c>
      <c r="E62" s="596">
        <v>4</v>
      </c>
      <c r="F62" s="597">
        <f t="shared" si="1"/>
        <v>80</v>
      </c>
    </row>
    <row r="63" spans="2:6" x14ac:dyDescent="0.25">
      <c r="B63" s="596">
        <v>49</v>
      </c>
      <c r="C63" s="596" t="s">
        <v>982</v>
      </c>
      <c r="D63" s="596" t="s">
        <v>1748</v>
      </c>
      <c r="E63" s="596">
        <v>16</v>
      </c>
      <c r="F63" s="597">
        <f t="shared" si="1"/>
        <v>320</v>
      </c>
    </row>
    <row r="64" spans="2:6" x14ac:dyDescent="0.25">
      <c r="B64" s="596">
        <v>50</v>
      </c>
      <c r="C64" s="596" t="s">
        <v>664</v>
      </c>
      <c r="D64" s="596" t="s">
        <v>1751</v>
      </c>
      <c r="E64" s="596">
        <v>2</v>
      </c>
      <c r="F64" s="597">
        <f t="shared" si="1"/>
        <v>40</v>
      </c>
    </row>
    <row r="65" spans="2:6" x14ac:dyDescent="0.25">
      <c r="B65" s="596">
        <v>51</v>
      </c>
      <c r="C65" s="596" t="s">
        <v>1752</v>
      </c>
      <c r="D65" s="596" t="s">
        <v>1753</v>
      </c>
      <c r="E65" s="596">
        <v>1</v>
      </c>
      <c r="F65" s="597">
        <f t="shared" si="1"/>
        <v>20</v>
      </c>
    </row>
    <row r="66" spans="2:6" x14ac:dyDescent="0.25">
      <c r="B66" s="596">
        <v>52</v>
      </c>
      <c r="C66" s="596" t="s">
        <v>1756</v>
      </c>
      <c r="D66" s="596" t="s">
        <v>1757</v>
      </c>
      <c r="E66" s="596">
        <v>14</v>
      </c>
      <c r="F66" s="597">
        <f t="shared" si="1"/>
        <v>280</v>
      </c>
    </row>
    <row r="67" spans="2:6" x14ac:dyDescent="0.25">
      <c r="B67" s="596">
        <v>53</v>
      </c>
      <c r="C67" s="596" t="s">
        <v>1984</v>
      </c>
      <c r="D67" s="596" t="s">
        <v>1985</v>
      </c>
      <c r="E67" s="596">
        <v>8</v>
      </c>
      <c r="F67" s="597">
        <f t="shared" si="1"/>
        <v>160</v>
      </c>
    </row>
    <row r="68" spans="2:6" x14ac:dyDescent="0.25">
      <c r="B68" s="596">
        <v>54</v>
      </c>
      <c r="C68" s="596" t="s">
        <v>1177</v>
      </c>
      <c r="D68" s="596" t="s">
        <v>1736</v>
      </c>
      <c r="E68" s="596">
        <v>5</v>
      </c>
      <c r="F68" s="597">
        <f t="shared" si="1"/>
        <v>100</v>
      </c>
    </row>
    <row r="69" spans="2:6" x14ac:dyDescent="0.25">
      <c r="B69" s="596">
        <v>55</v>
      </c>
      <c r="C69" s="596" t="s">
        <v>616</v>
      </c>
      <c r="D69" s="596" t="s">
        <v>1759</v>
      </c>
      <c r="E69" s="596">
        <v>8</v>
      </c>
      <c r="F69" s="597">
        <f t="shared" si="1"/>
        <v>160</v>
      </c>
    </row>
    <row r="70" spans="2:6" x14ac:dyDescent="0.25">
      <c r="B70" s="596">
        <v>56</v>
      </c>
      <c r="C70" s="596" t="s">
        <v>1761</v>
      </c>
      <c r="D70" s="596" t="s">
        <v>1762</v>
      </c>
      <c r="E70" s="596">
        <v>3</v>
      </c>
      <c r="F70" s="597">
        <f t="shared" si="1"/>
        <v>60</v>
      </c>
    </row>
    <row r="71" spans="2:6" x14ac:dyDescent="0.25">
      <c r="B71" s="596">
        <v>57</v>
      </c>
      <c r="C71" s="596" t="s">
        <v>1763</v>
      </c>
      <c r="D71" s="596" t="s">
        <v>1764</v>
      </c>
      <c r="E71" s="596">
        <v>5</v>
      </c>
      <c r="F71" s="597">
        <f t="shared" si="1"/>
        <v>100</v>
      </c>
    </row>
    <row r="72" spans="2:6" x14ac:dyDescent="0.25">
      <c r="B72" s="596">
        <v>58</v>
      </c>
      <c r="C72" s="596" t="s">
        <v>690</v>
      </c>
      <c r="D72" s="596" t="s">
        <v>1765</v>
      </c>
      <c r="E72" s="596">
        <v>1</v>
      </c>
      <c r="F72" s="597">
        <f t="shared" si="1"/>
        <v>20</v>
      </c>
    </row>
    <row r="73" spans="2:6" x14ac:dyDescent="0.25">
      <c r="B73" s="596">
        <v>59</v>
      </c>
      <c r="C73" s="596" t="s">
        <v>629</v>
      </c>
      <c r="D73" s="596" t="s">
        <v>1330</v>
      </c>
      <c r="E73" s="596">
        <v>5</v>
      </c>
      <c r="F73" s="597">
        <f t="shared" si="1"/>
        <v>100</v>
      </c>
    </row>
    <row r="74" spans="2:6" x14ac:dyDescent="0.25">
      <c r="B74" s="596">
        <v>60</v>
      </c>
      <c r="C74" s="596" t="s">
        <v>1766</v>
      </c>
      <c r="D74" s="596" t="s">
        <v>1767</v>
      </c>
      <c r="E74" s="596">
        <v>7</v>
      </c>
      <c r="F74" s="597">
        <f t="shared" si="1"/>
        <v>140</v>
      </c>
    </row>
    <row r="75" spans="2:6" x14ac:dyDescent="0.25">
      <c r="B75" s="596">
        <v>61</v>
      </c>
      <c r="C75" s="596" t="s">
        <v>1986</v>
      </c>
      <c r="D75" s="596" t="s">
        <v>1987</v>
      </c>
      <c r="E75" s="596">
        <v>19</v>
      </c>
      <c r="F75" s="597">
        <f t="shared" si="1"/>
        <v>380</v>
      </c>
    </row>
    <row r="76" spans="2:6" x14ac:dyDescent="0.25">
      <c r="B76" s="596">
        <v>62</v>
      </c>
      <c r="C76" s="596" t="s">
        <v>1988</v>
      </c>
      <c r="D76" s="596" t="s">
        <v>1771</v>
      </c>
      <c r="E76" s="596">
        <v>6</v>
      </c>
      <c r="F76" s="597">
        <f t="shared" si="1"/>
        <v>120</v>
      </c>
    </row>
    <row r="77" spans="2:6" x14ac:dyDescent="0.25">
      <c r="B77" s="596">
        <v>63</v>
      </c>
      <c r="C77" s="596" t="s">
        <v>1772</v>
      </c>
      <c r="D77" s="596" t="s">
        <v>1773</v>
      </c>
      <c r="E77" s="596">
        <v>2</v>
      </c>
      <c r="F77" s="597">
        <f t="shared" si="1"/>
        <v>40</v>
      </c>
    </row>
    <row r="78" spans="2:6" x14ac:dyDescent="0.25">
      <c r="B78" s="596">
        <v>64</v>
      </c>
      <c r="C78" s="596" t="s">
        <v>1989</v>
      </c>
      <c r="D78" s="596" t="s">
        <v>1990</v>
      </c>
      <c r="E78" s="596">
        <v>9</v>
      </c>
      <c r="F78" s="597">
        <f t="shared" si="1"/>
        <v>180</v>
      </c>
    </row>
    <row r="79" spans="2:6" x14ac:dyDescent="0.25">
      <c r="B79" s="596">
        <v>65</v>
      </c>
      <c r="C79" s="596" t="s">
        <v>1774</v>
      </c>
      <c r="D79" s="596" t="s">
        <v>202</v>
      </c>
      <c r="E79" s="596">
        <v>9</v>
      </c>
      <c r="F79" s="597">
        <f t="shared" si="1"/>
        <v>180</v>
      </c>
    </row>
    <row r="80" spans="2:6" x14ac:dyDescent="0.25">
      <c r="B80" s="596">
        <v>66</v>
      </c>
      <c r="C80" s="596" t="s">
        <v>1775</v>
      </c>
      <c r="D80" s="596" t="s">
        <v>1776</v>
      </c>
      <c r="E80" s="596">
        <v>4</v>
      </c>
      <c r="F80" s="597">
        <f t="shared" si="1"/>
        <v>80</v>
      </c>
    </row>
    <row r="81" spans="2:7" x14ac:dyDescent="0.25">
      <c r="B81" s="596">
        <v>67</v>
      </c>
      <c r="C81" s="596" t="s">
        <v>1777</v>
      </c>
      <c r="D81" s="596" t="s">
        <v>1778</v>
      </c>
      <c r="E81" s="596">
        <v>3</v>
      </c>
      <c r="F81" s="597">
        <f t="shared" si="1"/>
        <v>60</v>
      </c>
    </row>
    <row r="82" spans="2:7" x14ac:dyDescent="0.25">
      <c r="B82" s="596">
        <v>68</v>
      </c>
      <c r="C82" s="596" t="s">
        <v>539</v>
      </c>
      <c r="D82" s="596" t="s">
        <v>1779</v>
      </c>
      <c r="E82" s="596">
        <v>1</v>
      </c>
      <c r="F82" s="597">
        <f t="shared" si="1"/>
        <v>20</v>
      </c>
    </row>
    <row r="83" spans="2:7" x14ac:dyDescent="0.25">
      <c r="B83" s="596">
        <v>69</v>
      </c>
      <c r="C83" s="596" t="s">
        <v>1991</v>
      </c>
      <c r="D83" s="596" t="s">
        <v>1992</v>
      </c>
      <c r="E83" s="596">
        <v>2</v>
      </c>
      <c r="F83" s="597">
        <f t="shared" si="1"/>
        <v>40</v>
      </c>
    </row>
    <row r="84" spans="2:7" x14ac:dyDescent="0.25">
      <c r="B84" s="596">
        <v>70</v>
      </c>
      <c r="C84" s="596" t="s">
        <v>459</v>
      </c>
      <c r="D84" s="596" t="s">
        <v>1993</v>
      </c>
      <c r="E84" s="596">
        <v>5</v>
      </c>
      <c r="F84" s="597">
        <f t="shared" si="1"/>
        <v>100</v>
      </c>
    </row>
    <row r="85" spans="2:7" x14ac:dyDescent="0.25">
      <c r="B85" s="596">
        <v>71</v>
      </c>
      <c r="C85" s="596" t="s">
        <v>1994</v>
      </c>
      <c r="D85" s="596" t="s">
        <v>217</v>
      </c>
      <c r="E85" s="596">
        <v>8</v>
      </c>
      <c r="F85" s="597">
        <f t="shared" si="1"/>
        <v>160</v>
      </c>
    </row>
    <row r="86" spans="2:7" x14ac:dyDescent="0.25">
      <c r="B86" s="596">
        <v>72</v>
      </c>
      <c r="C86" s="596" t="s">
        <v>1995</v>
      </c>
      <c r="D86" s="596" t="s">
        <v>1781</v>
      </c>
      <c r="E86" s="596">
        <v>4</v>
      </c>
      <c r="F86" s="597">
        <f t="shared" si="1"/>
        <v>80</v>
      </c>
    </row>
    <row r="87" spans="2:7" x14ac:dyDescent="0.25">
      <c r="B87" s="596">
        <v>73</v>
      </c>
      <c r="C87" s="596" t="s">
        <v>1996</v>
      </c>
      <c r="D87" s="596" t="s">
        <v>1997</v>
      </c>
      <c r="E87" s="596">
        <v>0</v>
      </c>
      <c r="F87" s="597">
        <f t="shared" si="1"/>
        <v>0</v>
      </c>
    </row>
    <row r="88" spans="2:7" x14ac:dyDescent="0.25">
      <c r="B88" s="596">
        <v>74</v>
      </c>
      <c r="C88" s="596" t="s">
        <v>1998</v>
      </c>
      <c r="D88" s="596" t="s">
        <v>327</v>
      </c>
      <c r="E88" s="596">
        <v>23</v>
      </c>
      <c r="F88" s="597">
        <f t="shared" si="1"/>
        <v>460</v>
      </c>
    </row>
    <row r="89" spans="2:7" x14ac:dyDescent="0.25">
      <c r="B89" s="596">
        <v>75</v>
      </c>
      <c r="C89" s="596" t="s">
        <v>1784</v>
      </c>
      <c r="D89" s="596" t="s">
        <v>1785</v>
      </c>
      <c r="E89" s="596">
        <v>1</v>
      </c>
      <c r="F89" s="597">
        <f t="shared" si="1"/>
        <v>20</v>
      </c>
    </row>
    <row r="90" spans="2:7" x14ac:dyDescent="0.25">
      <c r="B90" s="596">
        <v>76</v>
      </c>
      <c r="C90" s="596" t="s">
        <v>1788</v>
      </c>
      <c r="D90" s="596" t="s">
        <v>1789</v>
      </c>
      <c r="E90" s="596">
        <v>5</v>
      </c>
      <c r="F90" s="597">
        <f t="shared" si="1"/>
        <v>100</v>
      </c>
    </row>
    <row r="91" spans="2:7" x14ac:dyDescent="0.25">
      <c r="B91" s="601"/>
      <c r="C91" s="598" t="s">
        <v>5</v>
      </c>
      <c r="D91" s="598"/>
      <c r="E91" s="598">
        <f>SUM(E15:E90)</f>
        <v>786</v>
      </c>
      <c r="F91" s="599">
        <f>SUM(F15:F90)</f>
        <v>15720</v>
      </c>
    </row>
    <row r="93" spans="2:7" x14ac:dyDescent="0.25">
      <c r="B93" s="10" t="s">
        <v>1939</v>
      </c>
      <c r="E93" s="183">
        <v>783</v>
      </c>
      <c r="G93" s="526" t="s">
        <v>2511</v>
      </c>
    </row>
  </sheetData>
  <mergeCells count="1">
    <mergeCell ref="B11:F11"/>
  </mergeCells>
  <hyperlinks>
    <hyperlink ref="G93" r:id="rId1" xr:uid="{ABD41251-06AA-4958-8298-58AF2CAE126C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9E747-292D-465F-8EE3-0EA8EFCAB1E1}">
  <dimension ref="A1:G72"/>
  <sheetViews>
    <sheetView showGridLines="0" topLeftCell="A64" workbookViewId="0">
      <selection activeCell="A74" sqref="A74:XFD74"/>
    </sheetView>
  </sheetViews>
  <sheetFormatPr baseColWidth="10" defaultRowHeight="13.2" x14ac:dyDescent="0.25"/>
  <cols>
    <col min="2" max="2" width="16.88671875" bestFit="1" customWidth="1"/>
    <col min="3" max="3" width="67" bestFit="1" customWidth="1"/>
    <col min="4" max="4" width="5.88671875" bestFit="1" customWidth="1"/>
    <col min="5" max="5" width="10.109375" bestFit="1" customWidth="1"/>
    <col min="6" max="6" width="11.44140625" bestFit="1" customWidth="1"/>
  </cols>
  <sheetData>
    <row r="1" spans="1:7" ht="13.8" x14ac:dyDescent="0.25">
      <c r="A1" s="183"/>
      <c r="B1" s="183"/>
      <c r="C1" s="183"/>
      <c r="D1" s="184"/>
      <c r="E1" s="183"/>
      <c r="F1" s="183"/>
      <c r="G1" s="183"/>
    </row>
    <row r="2" spans="1:7" ht="13.8" x14ac:dyDescent="0.25">
      <c r="A2" s="183"/>
      <c r="B2" s="183"/>
      <c r="C2" s="183"/>
      <c r="D2" s="184"/>
      <c r="E2" s="183"/>
      <c r="F2" s="183"/>
      <c r="G2" s="183"/>
    </row>
    <row r="3" spans="1:7" ht="13.8" x14ac:dyDescent="0.25">
      <c r="A3" s="183"/>
      <c r="B3" s="183"/>
      <c r="C3" s="183"/>
      <c r="D3" s="184"/>
      <c r="E3" s="183"/>
      <c r="F3" s="183"/>
      <c r="G3" s="183"/>
    </row>
    <row r="4" spans="1:7" ht="13.8" x14ac:dyDescent="0.25">
      <c r="A4" s="183"/>
      <c r="B4" s="183"/>
      <c r="C4" s="183"/>
      <c r="D4" s="184"/>
      <c r="E4" s="183"/>
      <c r="F4" s="183"/>
      <c r="G4" s="183"/>
    </row>
    <row r="5" spans="1:7" ht="13.8" x14ac:dyDescent="0.25">
      <c r="A5" s="183"/>
      <c r="B5" s="183"/>
      <c r="C5" s="183"/>
      <c r="D5" s="184"/>
      <c r="E5" s="183"/>
      <c r="F5" s="183"/>
      <c r="G5" s="183"/>
    </row>
    <row r="6" spans="1:7" ht="13.8" x14ac:dyDescent="0.25">
      <c r="A6" s="183"/>
      <c r="B6" s="183"/>
      <c r="C6" s="183"/>
      <c r="D6" s="184"/>
      <c r="E6" s="183"/>
      <c r="F6" s="183"/>
      <c r="G6" s="183"/>
    </row>
    <row r="7" spans="1:7" ht="13.8" x14ac:dyDescent="0.25">
      <c r="A7" s="183"/>
      <c r="B7" s="183"/>
      <c r="C7" s="183"/>
      <c r="D7" s="184"/>
      <c r="E7" s="183"/>
      <c r="F7" s="183"/>
      <c r="G7" s="183"/>
    </row>
    <row r="8" spans="1:7" ht="13.8" x14ac:dyDescent="0.25">
      <c r="A8" s="183"/>
      <c r="B8" s="183"/>
      <c r="C8" s="183"/>
      <c r="D8" s="184"/>
      <c r="E8" s="183"/>
      <c r="F8" s="183"/>
      <c r="G8" s="183"/>
    </row>
    <row r="9" spans="1:7" ht="13.8" x14ac:dyDescent="0.25">
      <c r="A9" s="183"/>
      <c r="B9" s="183"/>
      <c r="C9" s="183"/>
      <c r="D9" s="184"/>
      <c r="E9" s="183"/>
      <c r="F9" s="183"/>
      <c r="G9" s="183"/>
    </row>
    <row r="10" spans="1:7" ht="14.4" thickBot="1" x14ac:dyDescent="0.3">
      <c r="A10" s="183"/>
      <c r="B10" s="183"/>
      <c r="C10" s="183"/>
      <c r="D10" s="184"/>
      <c r="E10" s="183"/>
      <c r="F10" s="183"/>
      <c r="G10" s="183"/>
    </row>
    <row r="11" spans="1:7" ht="14.4" thickBot="1" x14ac:dyDescent="0.3">
      <c r="A11" s="183"/>
      <c r="B11" s="685" t="s">
        <v>2087</v>
      </c>
      <c r="C11" s="686"/>
      <c r="D11" s="686"/>
      <c r="E11" s="686"/>
      <c r="F11" s="687"/>
      <c r="G11" s="183"/>
    </row>
    <row r="13" spans="1:7" ht="14.4" x14ac:dyDescent="0.3">
      <c r="B13" s="467" t="s">
        <v>133</v>
      </c>
      <c r="C13" s="467" t="s">
        <v>2001</v>
      </c>
      <c r="D13" s="467" t="s">
        <v>1596</v>
      </c>
      <c r="E13" s="467" t="s">
        <v>2002</v>
      </c>
      <c r="F13" s="503" t="s">
        <v>2003</v>
      </c>
    </row>
    <row r="14" spans="1:7" x14ac:dyDescent="0.25">
      <c r="B14" s="422">
        <v>1</v>
      </c>
      <c r="C14" s="422" t="s">
        <v>1652</v>
      </c>
      <c r="D14" s="422" t="s">
        <v>1653</v>
      </c>
      <c r="E14" s="422">
        <v>1</v>
      </c>
      <c r="F14" s="594">
        <f>(E14*20)</f>
        <v>20</v>
      </c>
    </row>
    <row r="15" spans="1:7" x14ac:dyDescent="0.25">
      <c r="B15" s="422">
        <v>2</v>
      </c>
      <c r="C15" s="422" t="s">
        <v>1601</v>
      </c>
      <c r="D15" s="422" t="s">
        <v>1602</v>
      </c>
      <c r="E15" s="422">
        <v>76</v>
      </c>
      <c r="F15" s="594">
        <f t="shared" ref="F15:F68" si="0">(E15*20)</f>
        <v>1520</v>
      </c>
    </row>
    <row r="16" spans="1:7" x14ac:dyDescent="0.25">
      <c r="B16" s="422">
        <v>3</v>
      </c>
      <c r="C16" s="422" t="s">
        <v>2088</v>
      </c>
      <c r="D16" s="422" t="s">
        <v>1620</v>
      </c>
      <c r="E16" s="422">
        <v>35</v>
      </c>
      <c r="F16" s="594">
        <f t="shared" si="0"/>
        <v>700</v>
      </c>
    </row>
    <row r="17" spans="2:6" x14ac:dyDescent="0.25">
      <c r="B17" s="422">
        <v>4</v>
      </c>
      <c r="C17" s="422" t="s">
        <v>1603</v>
      </c>
      <c r="D17" s="422" t="s">
        <v>1604</v>
      </c>
      <c r="E17" s="422">
        <v>44</v>
      </c>
      <c r="F17" s="594">
        <f t="shared" si="0"/>
        <v>880</v>
      </c>
    </row>
    <row r="18" spans="2:6" x14ac:dyDescent="0.25">
      <c r="B18" s="422">
        <v>5</v>
      </c>
      <c r="C18" s="422" t="s">
        <v>1961</v>
      </c>
      <c r="D18" s="422" t="s">
        <v>1962</v>
      </c>
      <c r="E18" s="422">
        <v>41</v>
      </c>
      <c r="F18" s="594">
        <f t="shared" si="0"/>
        <v>820</v>
      </c>
    </row>
    <row r="19" spans="2:6" x14ac:dyDescent="0.25">
      <c r="B19" s="422">
        <v>6</v>
      </c>
      <c r="C19" s="422" t="s">
        <v>1662</v>
      </c>
      <c r="D19" s="422" t="s">
        <v>1663</v>
      </c>
      <c r="E19" s="422">
        <v>8</v>
      </c>
      <c r="F19" s="594">
        <f t="shared" si="0"/>
        <v>160</v>
      </c>
    </row>
    <row r="20" spans="2:6" x14ac:dyDescent="0.25">
      <c r="B20" s="422">
        <v>7</v>
      </c>
      <c r="C20" s="422" t="s">
        <v>1609</v>
      </c>
      <c r="D20" s="422" t="s">
        <v>1610</v>
      </c>
      <c r="E20" s="422">
        <v>4</v>
      </c>
      <c r="F20" s="594">
        <f t="shared" si="0"/>
        <v>80</v>
      </c>
    </row>
    <row r="21" spans="2:6" x14ac:dyDescent="0.25">
      <c r="B21" s="422">
        <v>8</v>
      </c>
      <c r="C21" s="422" t="s">
        <v>1666</v>
      </c>
      <c r="D21" s="422" t="s">
        <v>1667</v>
      </c>
      <c r="E21" s="422">
        <v>21</v>
      </c>
      <c r="F21" s="594">
        <f t="shared" si="0"/>
        <v>420</v>
      </c>
    </row>
    <row r="22" spans="2:6" x14ac:dyDescent="0.25">
      <c r="B22" s="422">
        <v>9</v>
      </c>
      <c r="C22" s="422" t="s">
        <v>2089</v>
      </c>
      <c r="D22" s="422" t="s">
        <v>1958</v>
      </c>
      <c r="E22" s="422">
        <v>3</v>
      </c>
      <c r="F22" s="594">
        <f t="shared" si="0"/>
        <v>60</v>
      </c>
    </row>
    <row r="23" spans="2:6" x14ac:dyDescent="0.25">
      <c r="B23" s="422">
        <v>10</v>
      </c>
      <c r="C23" s="422" t="s">
        <v>1672</v>
      </c>
      <c r="D23" s="422" t="s">
        <v>1673</v>
      </c>
      <c r="E23" s="422">
        <v>2</v>
      </c>
      <c r="F23" s="594">
        <f t="shared" si="0"/>
        <v>40</v>
      </c>
    </row>
    <row r="24" spans="2:6" x14ac:dyDescent="0.25">
      <c r="B24" s="422">
        <v>11</v>
      </c>
      <c r="C24" s="422" t="s">
        <v>2090</v>
      </c>
      <c r="D24" s="422" t="s">
        <v>2091</v>
      </c>
      <c r="E24" s="422">
        <v>1</v>
      </c>
      <c r="F24" s="594">
        <f t="shared" si="0"/>
        <v>20</v>
      </c>
    </row>
    <row r="25" spans="2:6" x14ac:dyDescent="0.25">
      <c r="B25" s="422">
        <v>12</v>
      </c>
      <c r="C25" s="422" t="s">
        <v>1611</v>
      </c>
      <c r="D25" s="422" t="s">
        <v>1612</v>
      </c>
      <c r="E25" s="422">
        <v>10</v>
      </c>
      <c r="F25" s="594">
        <f t="shared" si="0"/>
        <v>200</v>
      </c>
    </row>
    <row r="26" spans="2:6" x14ac:dyDescent="0.25">
      <c r="B26" s="422">
        <v>13</v>
      </c>
      <c r="C26" s="422" t="s">
        <v>1687</v>
      </c>
      <c r="D26" s="422" t="s">
        <v>1688</v>
      </c>
      <c r="E26" s="422">
        <v>1</v>
      </c>
      <c r="F26" s="594">
        <f t="shared" si="0"/>
        <v>20</v>
      </c>
    </row>
    <row r="27" spans="2:6" x14ac:dyDescent="0.25">
      <c r="B27" s="422">
        <v>14</v>
      </c>
      <c r="C27" s="422" t="s">
        <v>2092</v>
      </c>
      <c r="D27" s="422" t="s">
        <v>2093</v>
      </c>
      <c r="E27" s="422">
        <v>4</v>
      </c>
      <c r="F27" s="594">
        <f t="shared" si="0"/>
        <v>80</v>
      </c>
    </row>
    <row r="28" spans="2:6" x14ac:dyDescent="0.25">
      <c r="B28" s="422">
        <v>15</v>
      </c>
      <c r="C28" s="422" t="s">
        <v>2094</v>
      </c>
      <c r="D28" s="422" t="s">
        <v>2095</v>
      </c>
      <c r="E28" s="422">
        <v>2</v>
      </c>
      <c r="F28" s="594">
        <f t="shared" si="0"/>
        <v>40</v>
      </c>
    </row>
    <row r="29" spans="2:6" x14ac:dyDescent="0.25">
      <c r="B29" s="422">
        <v>16</v>
      </c>
      <c r="C29" s="422" t="s">
        <v>1700</v>
      </c>
      <c r="D29" s="422" t="s">
        <v>1701</v>
      </c>
      <c r="E29" s="422">
        <v>16</v>
      </c>
      <c r="F29" s="594">
        <f t="shared" si="0"/>
        <v>320</v>
      </c>
    </row>
    <row r="30" spans="2:6" x14ac:dyDescent="0.25">
      <c r="B30" s="422">
        <v>17</v>
      </c>
      <c r="C30" s="422" t="s">
        <v>1709</v>
      </c>
      <c r="D30" s="422" t="s">
        <v>1710</v>
      </c>
      <c r="E30" s="422">
        <v>3</v>
      </c>
      <c r="F30" s="594">
        <f t="shared" si="0"/>
        <v>60</v>
      </c>
    </row>
    <row r="31" spans="2:6" x14ac:dyDescent="0.25">
      <c r="B31" s="422">
        <v>18</v>
      </c>
      <c r="C31" s="422" t="s">
        <v>2096</v>
      </c>
      <c r="D31" s="422" t="s">
        <v>2097</v>
      </c>
      <c r="E31" s="422">
        <v>1</v>
      </c>
      <c r="F31" s="594">
        <f t="shared" si="0"/>
        <v>20</v>
      </c>
    </row>
    <row r="32" spans="2:6" x14ac:dyDescent="0.25">
      <c r="B32" s="422">
        <v>19</v>
      </c>
      <c r="C32" s="422" t="s">
        <v>1717</v>
      </c>
      <c r="D32" s="422" t="s">
        <v>1718</v>
      </c>
      <c r="E32" s="422">
        <v>1</v>
      </c>
      <c r="F32" s="594">
        <f t="shared" si="0"/>
        <v>20</v>
      </c>
    </row>
    <row r="33" spans="2:6" x14ac:dyDescent="0.25">
      <c r="B33" s="422">
        <v>20</v>
      </c>
      <c r="C33" s="422" t="s">
        <v>702</v>
      </c>
      <c r="D33" s="422" t="s">
        <v>1327</v>
      </c>
      <c r="E33" s="422">
        <v>1</v>
      </c>
      <c r="F33" s="594">
        <f t="shared" si="0"/>
        <v>20</v>
      </c>
    </row>
    <row r="34" spans="2:6" x14ac:dyDescent="0.25">
      <c r="B34" s="422">
        <v>21</v>
      </c>
      <c r="C34" s="422" t="s">
        <v>1006</v>
      </c>
      <c r="D34" s="422" t="s">
        <v>1721</v>
      </c>
      <c r="E34" s="422">
        <v>3</v>
      </c>
      <c r="F34" s="594">
        <f t="shared" si="0"/>
        <v>60</v>
      </c>
    </row>
    <row r="35" spans="2:6" x14ac:dyDescent="0.25">
      <c r="B35" s="422">
        <v>22</v>
      </c>
      <c r="C35" s="422" t="s">
        <v>1722</v>
      </c>
      <c r="D35" s="422" t="s">
        <v>1723</v>
      </c>
      <c r="E35" s="422">
        <v>18</v>
      </c>
      <c r="F35" s="594">
        <f t="shared" si="0"/>
        <v>360</v>
      </c>
    </row>
    <row r="36" spans="2:6" x14ac:dyDescent="0.25">
      <c r="B36" s="422">
        <v>23</v>
      </c>
      <c r="C36" s="422" t="s">
        <v>1615</v>
      </c>
      <c r="D36" s="422" t="s">
        <v>1616</v>
      </c>
      <c r="E36" s="422">
        <v>26</v>
      </c>
      <c r="F36" s="594">
        <f t="shared" si="0"/>
        <v>520</v>
      </c>
    </row>
    <row r="37" spans="2:6" x14ac:dyDescent="0.25">
      <c r="B37" s="422">
        <v>24</v>
      </c>
      <c r="C37" s="422" t="s">
        <v>815</v>
      </c>
      <c r="D37" s="422" t="s">
        <v>213</v>
      </c>
      <c r="E37" s="422">
        <v>45</v>
      </c>
      <c r="F37" s="594">
        <f t="shared" si="0"/>
        <v>900</v>
      </c>
    </row>
    <row r="38" spans="2:6" x14ac:dyDescent="0.25">
      <c r="B38" s="422">
        <v>25</v>
      </c>
      <c r="C38" s="422" t="s">
        <v>2098</v>
      </c>
      <c r="D38" s="422" t="s">
        <v>2099</v>
      </c>
      <c r="E38" s="422">
        <v>6</v>
      </c>
      <c r="F38" s="594">
        <f t="shared" si="0"/>
        <v>120</v>
      </c>
    </row>
    <row r="39" spans="2:6" x14ac:dyDescent="0.25">
      <c r="B39" s="422">
        <v>26</v>
      </c>
      <c r="C39" s="422" t="s">
        <v>1731</v>
      </c>
      <c r="D39" s="422" t="s">
        <v>1979</v>
      </c>
      <c r="E39" s="422">
        <v>3</v>
      </c>
      <c r="F39" s="594">
        <f t="shared" si="0"/>
        <v>60</v>
      </c>
    </row>
    <row r="40" spans="2:6" x14ac:dyDescent="0.25">
      <c r="B40" s="422">
        <v>27</v>
      </c>
      <c r="C40" s="422" t="s">
        <v>2100</v>
      </c>
      <c r="D40" s="422" t="s">
        <v>2101</v>
      </c>
      <c r="E40" s="422">
        <v>11</v>
      </c>
      <c r="F40" s="594">
        <f t="shared" si="0"/>
        <v>220</v>
      </c>
    </row>
    <row r="41" spans="2:6" x14ac:dyDescent="0.25">
      <c r="B41" s="422">
        <v>28</v>
      </c>
      <c r="C41" s="422" t="s">
        <v>1735</v>
      </c>
      <c r="D41" s="422" t="s">
        <v>1736</v>
      </c>
      <c r="E41" s="422">
        <v>1</v>
      </c>
      <c r="F41" s="594">
        <f t="shared" si="0"/>
        <v>20</v>
      </c>
    </row>
    <row r="42" spans="2:6" x14ac:dyDescent="0.25">
      <c r="B42" s="422">
        <v>29</v>
      </c>
      <c r="C42" s="422" t="s">
        <v>1005</v>
      </c>
      <c r="D42" s="422" t="s">
        <v>1737</v>
      </c>
      <c r="E42" s="422">
        <v>61</v>
      </c>
      <c r="F42" s="594">
        <f t="shared" si="0"/>
        <v>1220</v>
      </c>
    </row>
    <row r="43" spans="2:6" x14ac:dyDescent="0.25">
      <c r="B43" s="422">
        <v>30</v>
      </c>
      <c r="C43" s="422" t="s">
        <v>1738</v>
      </c>
      <c r="D43" s="422" t="s">
        <v>1739</v>
      </c>
      <c r="E43" s="422">
        <v>5</v>
      </c>
      <c r="F43" s="594">
        <f t="shared" si="0"/>
        <v>100</v>
      </c>
    </row>
    <row r="44" spans="2:6" x14ac:dyDescent="0.25">
      <c r="B44" s="422">
        <v>31</v>
      </c>
      <c r="C44" s="422" t="s">
        <v>1617</v>
      </c>
      <c r="D44" s="422" t="s">
        <v>1618</v>
      </c>
      <c r="E44" s="422">
        <v>5</v>
      </c>
      <c r="F44" s="594">
        <f t="shared" si="0"/>
        <v>100</v>
      </c>
    </row>
    <row r="45" spans="2:6" x14ac:dyDescent="0.25">
      <c r="B45" s="422">
        <v>32</v>
      </c>
      <c r="C45" s="422" t="s">
        <v>1619</v>
      </c>
      <c r="D45" s="422" t="s">
        <v>1800</v>
      </c>
      <c r="E45" s="422">
        <v>1</v>
      </c>
      <c r="F45" s="594">
        <f t="shared" si="0"/>
        <v>20</v>
      </c>
    </row>
    <row r="46" spans="2:6" x14ac:dyDescent="0.25">
      <c r="B46" s="422">
        <v>33</v>
      </c>
      <c r="C46" s="422" t="s">
        <v>1623</v>
      </c>
      <c r="D46" s="422" t="s">
        <v>1624</v>
      </c>
      <c r="E46" s="422">
        <v>7</v>
      </c>
      <c r="F46" s="594">
        <f t="shared" si="0"/>
        <v>140</v>
      </c>
    </row>
    <row r="47" spans="2:6" x14ac:dyDescent="0.25">
      <c r="B47" s="422">
        <v>34</v>
      </c>
      <c r="C47" s="422" t="s">
        <v>1625</v>
      </c>
      <c r="D47" s="422" t="s">
        <v>1626</v>
      </c>
      <c r="E47" s="422">
        <v>3</v>
      </c>
      <c r="F47" s="594">
        <f t="shared" si="0"/>
        <v>60</v>
      </c>
    </row>
    <row r="48" spans="2:6" x14ac:dyDescent="0.25">
      <c r="B48" s="422">
        <v>35</v>
      </c>
      <c r="C48" s="422" t="s">
        <v>1627</v>
      </c>
      <c r="D48" s="422" t="s">
        <v>1628</v>
      </c>
      <c r="E48" s="422">
        <v>17</v>
      </c>
      <c r="F48" s="594">
        <f t="shared" si="0"/>
        <v>340</v>
      </c>
    </row>
    <row r="49" spans="2:6" x14ac:dyDescent="0.25">
      <c r="B49" s="422">
        <v>36</v>
      </c>
      <c r="C49" s="422" t="s">
        <v>1980</v>
      </c>
      <c r="D49" s="422" t="s">
        <v>1981</v>
      </c>
      <c r="E49" s="422">
        <v>1</v>
      </c>
      <c r="F49" s="594">
        <f t="shared" si="0"/>
        <v>20</v>
      </c>
    </row>
    <row r="50" spans="2:6" x14ac:dyDescent="0.25">
      <c r="B50" s="422">
        <v>37</v>
      </c>
      <c r="C50" s="422" t="s">
        <v>1629</v>
      </c>
      <c r="D50" s="422" t="s">
        <v>1630</v>
      </c>
      <c r="E50" s="422">
        <v>6</v>
      </c>
      <c r="F50" s="594">
        <f t="shared" si="0"/>
        <v>120</v>
      </c>
    </row>
    <row r="51" spans="2:6" x14ac:dyDescent="0.25">
      <c r="B51" s="422">
        <v>38</v>
      </c>
      <c r="C51" s="422" t="s">
        <v>1744</v>
      </c>
      <c r="D51" s="422" t="s">
        <v>1745</v>
      </c>
      <c r="E51" s="422">
        <v>2</v>
      </c>
      <c r="F51" s="594">
        <f t="shared" si="0"/>
        <v>40</v>
      </c>
    </row>
    <row r="52" spans="2:6" x14ac:dyDescent="0.25">
      <c r="B52" s="422">
        <v>39</v>
      </c>
      <c r="C52" s="422" t="s">
        <v>1752</v>
      </c>
      <c r="D52" s="422" t="s">
        <v>1753</v>
      </c>
      <c r="E52" s="422">
        <v>5</v>
      </c>
      <c r="F52" s="594">
        <f t="shared" si="0"/>
        <v>100</v>
      </c>
    </row>
    <row r="53" spans="2:6" x14ac:dyDescent="0.25">
      <c r="B53" s="422">
        <v>40</v>
      </c>
      <c r="C53" s="422" t="s">
        <v>1177</v>
      </c>
      <c r="D53" s="422" t="s">
        <v>1736</v>
      </c>
      <c r="E53" s="422">
        <v>5</v>
      </c>
      <c r="F53" s="594">
        <f t="shared" si="0"/>
        <v>100</v>
      </c>
    </row>
    <row r="54" spans="2:6" x14ac:dyDescent="0.25">
      <c r="B54" s="422">
        <v>41</v>
      </c>
      <c r="C54" s="422" t="s">
        <v>686</v>
      </c>
      <c r="D54" s="422" t="s">
        <v>1760</v>
      </c>
      <c r="E54" s="422">
        <v>4</v>
      </c>
      <c r="F54" s="594">
        <f t="shared" si="0"/>
        <v>80</v>
      </c>
    </row>
    <row r="55" spans="2:6" x14ac:dyDescent="0.25">
      <c r="B55" s="422">
        <v>42</v>
      </c>
      <c r="C55" s="422" t="s">
        <v>2102</v>
      </c>
      <c r="D55" s="422" t="s">
        <v>2103</v>
      </c>
      <c r="E55" s="422">
        <v>2</v>
      </c>
      <c r="F55" s="594">
        <f t="shared" si="0"/>
        <v>40</v>
      </c>
    </row>
    <row r="56" spans="2:6" x14ac:dyDescent="0.25">
      <c r="B56" s="422">
        <v>43</v>
      </c>
      <c r="C56" s="422" t="s">
        <v>1763</v>
      </c>
      <c r="D56" s="422" t="s">
        <v>1764</v>
      </c>
      <c r="E56" s="422">
        <v>4</v>
      </c>
      <c r="F56" s="594">
        <f t="shared" si="0"/>
        <v>80</v>
      </c>
    </row>
    <row r="57" spans="2:6" x14ac:dyDescent="0.25">
      <c r="B57" s="422">
        <v>44</v>
      </c>
      <c r="C57" s="422" t="s">
        <v>1988</v>
      </c>
      <c r="D57" s="422" t="s">
        <v>1771</v>
      </c>
      <c r="E57" s="422">
        <v>3</v>
      </c>
      <c r="F57" s="594">
        <f t="shared" si="0"/>
        <v>60</v>
      </c>
    </row>
    <row r="58" spans="2:6" x14ac:dyDescent="0.25">
      <c r="B58" s="422">
        <v>45</v>
      </c>
      <c r="C58" s="422" t="s">
        <v>1989</v>
      </c>
      <c r="D58" s="422" t="s">
        <v>1990</v>
      </c>
      <c r="E58" s="422">
        <v>3</v>
      </c>
      <c r="F58" s="594">
        <f t="shared" si="0"/>
        <v>60</v>
      </c>
    </row>
    <row r="59" spans="2:6" x14ac:dyDescent="0.25">
      <c r="B59" s="422">
        <v>46</v>
      </c>
      <c r="C59" s="422" t="s">
        <v>1774</v>
      </c>
      <c r="D59" s="422" t="s">
        <v>202</v>
      </c>
      <c r="E59" s="422">
        <v>7</v>
      </c>
      <c r="F59" s="594">
        <f t="shared" si="0"/>
        <v>140</v>
      </c>
    </row>
    <row r="60" spans="2:6" x14ac:dyDescent="0.25">
      <c r="B60" s="422">
        <v>47</v>
      </c>
      <c r="C60" s="422" t="s">
        <v>832</v>
      </c>
      <c r="D60" s="422" t="s">
        <v>1776</v>
      </c>
      <c r="E60" s="422">
        <v>1</v>
      </c>
      <c r="F60" s="594">
        <f t="shared" si="0"/>
        <v>20</v>
      </c>
    </row>
    <row r="61" spans="2:6" x14ac:dyDescent="0.25">
      <c r="B61" s="422">
        <v>48</v>
      </c>
      <c r="C61" s="422" t="s">
        <v>1777</v>
      </c>
      <c r="D61" s="422" t="s">
        <v>1778</v>
      </c>
      <c r="E61" s="422">
        <v>0</v>
      </c>
      <c r="F61" s="594">
        <f t="shared" si="0"/>
        <v>0</v>
      </c>
    </row>
    <row r="62" spans="2:6" x14ac:dyDescent="0.25">
      <c r="B62" s="422">
        <v>49</v>
      </c>
      <c r="C62" s="422" t="s">
        <v>539</v>
      </c>
      <c r="D62" s="422" t="s">
        <v>1779</v>
      </c>
      <c r="E62" s="422">
        <v>1</v>
      </c>
      <c r="F62" s="594">
        <f t="shared" si="0"/>
        <v>20</v>
      </c>
    </row>
    <row r="63" spans="2:6" x14ac:dyDescent="0.25">
      <c r="B63" s="422">
        <v>50</v>
      </c>
      <c r="C63" s="422" t="s">
        <v>1995</v>
      </c>
      <c r="D63" s="422" t="s">
        <v>1781</v>
      </c>
      <c r="E63" s="422">
        <v>4</v>
      </c>
      <c r="F63" s="594">
        <f t="shared" si="0"/>
        <v>80</v>
      </c>
    </row>
    <row r="64" spans="2:6" x14ac:dyDescent="0.25">
      <c r="B64" s="422">
        <v>51</v>
      </c>
      <c r="C64" s="422" t="s">
        <v>1998</v>
      </c>
      <c r="D64" s="422" t="s">
        <v>1783</v>
      </c>
      <c r="E64" s="422">
        <v>2</v>
      </c>
      <c r="F64" s="594">
        <f t="shared" si="0"/>
        <v>40</v>
      </c>
    </row>
    <row r="65" spans="2:6" x14ac:dyDescent="0.25">
      <c r="B65" s="422">
        <v>52</v>
      </c>
      <c r="C65" s="422" t="s">
        <v>2104</v>
      </c>
      <c r="D65" s="422" t="s">
        <v>2105</v>
      </c>
      <c r="E65" s="422">
        <v>3</v>
      </c>
      <c r="F65" s="594">
        <f t="shared" si="0"/>
        <v>60</v>
      </c>
    </row>
    <row r="66" spans="2:6" x14ac:dyDescent="0.25">
      <c r="B66" s="422">
        <v>53</v>
      </c>
      <c r="C66" s="422" t="s">
        <v>2106</v>
      </c>
      <c r="D66" s="422" t="s">
        <v>1787</v>
      </c>
      <c r="E66" s="422">
        <v>3</v>
      </c>
      <c r="F66" s="594">
        <f t="shared" si="0"/>
        <v>60</v>
      </c>
    </row>
    <row r="67" spans="2:6" x14ac:dyDescent="0.25">
      <c r="B67" s="422">
        <v>54</v>
      </c>
      <c r="C67" s="422" t="s">
        <v>1788</v>
      </c>
      <c r="D67" s="422" t="s">
        <v>1789</v>
      </c>
      <c r="E67" s="422">
        <v>3</v>
      </c>
      <c r="F67" s="594">
        <f t="shared" si="0"/>
        <v>60</v>
      </c>
    </row>
    <row r="68" spans="2:6" x14ac:dyDescent="0.25">
      <c r="B68" s="422">
        <v>55</v>
      </c>
      <c r="C68" s="422" t="s">
        <v>1633</v>
      </c>
      <c r="D68" s="422" t="s">
        <v>1634</v>
      </c>
      <c r="E68" s="422">
        <v>4</v>
      </c>
      <c r="F68" s="594">
        <f t="shared" si="0"/>
        <v>80</v>
      </c>
    </row>
    <row r="69" spans="2:6" x14ac:dyDescent="0.25">
      <c r="B69" s="612" t="s">
        <v>1999</v>
      </c>
      <c r="C69" s="612"/>
      <c r="D69" s="612"/>
      <c r="E69" s="612">
        <f>SUM(E14:E68)</f>
        <v>550</v>
      </c>
      <c r="F69" s="613">
        <f>SUM(F14:F68)</f>
        <v>11000</v>
      </c>
    </row>
    <row r="72" spans="2:6" x14ac:dyDescent="0.25">
      <c r="B72" s="10" t="s">
        <v>1939</v>
      </c>
      <c r="E72" s="10">
        <v>550</v>
      </c>
      <c r="F72" s="526" t="s">
        <v>2512</v>
      </c>
    </row>
  </sheetData>
  <mergeCells count="1">
    <mergeCell ref="B11:F11"/>
  </mergeCells>
  <hyperlinks>
    <hyperlink ref="F72" r:id="rId1" xr:uid="{89A1B05B-52B8-41E5-9A45-38F18ABBC8A1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FA74D-2B28-4C17-8E03-B24D86FEBC28}">
  <dimension ref="A1:G41"/>
  <sheetViews>
    <sheetView showGridLines="0" topLeftCell="A41" workbookViewId="0">
      <selection activeCell="A43" sqref="A43:XFD43"/>
    </sheetView>
  </sheetViews>
  <sheetFormatPr baseColWidth="10" defaultRowHeight="13.2" x14ac:dyDescent="0.25"/>
  <cols>
    <col min="2" max="2" width="4.6640625" bestFit="1" customWidth="1"/>
    <col min="3" max="3" width="69.44140625" bestFit="1" customWidth="1"/>
    <col min="4" max="4" width="5.6640625" bestFit="1" customWidth="1"/>
    <col min="5" max="6" width="10.44140625" bestFit="1" customWidth="1"/>
  </cols>
  <sheetData>
    <row r="1" spans="1:6" ht="13.8" x14ac:dyDescent="0.25">
      <c r="A1" s="183"/>
      <c r="B1" s="183"/>
      <c r="C1" s="183"/>
      <c r="D1" s="184"/>
      <c r="E1" s="183"/>
      <c r="F1" s="183"/>
    </row>
    <row r="2" spans="1:6" ht="13.8" x14ac:dyDescent="0.25">
      <c r="A2" s="183"/>
      <c r="B2" s="183"/>
      <c r="C2" s="183"/>
      <c r="D2" s="184"/>
      <c r="E2" s="183"/>
      <c r="F2" s="183"/>
    </row>
    <row r="3" spans="1:6" ht="13.8" x14ac:dyDescent="0.25">
      <c r="A3" s="183"/>
      <c r="B3" s="183"/>
      <c r="C3" s="183"/>
      <c r="D3" s="184"/>
      <c r="E3" s="183"/>
      <c r="F3" s="183"/>
    </row>
    <row r="4" spans="1:6" ht="13.8" x14ac:dyDescent="0.25">
      <c r="A4" s="183"/>
      <c r="B4" s="183"/>
      <c r="C4" s="183"/>
      <c r="D4" s="184"/>
      <c r="E4" s="183"/>
      <c r="F4" s="183"/>
    </row>
    <row r="5" spans="1:6" ht="13.8" x14ac:dyDescent="0.25">
      <c r="A5" s="183"/>
      <c r="B5" s="183"/>
      <c r="C5" s="183"/>
      <c r="D5" s="184"/>
      <c r="E5" s="183"/>
      <c r="F5" s="183"/>
    </row>
    <row r="6" spans="1:6" ht="13.8" x14ac:dyDescent="0.25">
      <c r="A6" s="183"/>
      <c r="B6" s="183"/>
      <c r="C6" s="183"/>
      <c r="D6" s="184"/>
      <c r="E6" s="183"/>
      <c r="F6" s="183"/>
    </row>
    <row r="7" spans="1:6" ht="13.8" x14ac:dyDescent="0.25">
      <c r="A7" s="183"/>
      <c r="B7" s="183"/>
      <c r="C7" s="183"/>
      <c r="D7" s="184"/>
      <c r="E7" s="183"/>
      <c r="F7" s="183"/>
    </row>
    <row r="8" spans="1:6" ht="13.8" x14ac:dyDescent="0.25">
      <c r="A8" s="183"/>
      <c r="B8" s="183"/>
      <c r="C8" s="183"/>
      <c r="D8" s="184"/>
      <c r="E8" s="183"/>
      <c r="F8" s="183"/>
    </row>
    <row r="9" spans="1:6" ht="13.8" x14ac:dyDescent="0.25">
      <c r="A9" s="183"/>
      <c r="B9" s="183"/>
      <c r="C9" s="183"/>
      <c r="D9" s="184"/>
      <c r="E9" s="183"/>
      <c r="F9" s="183"/>
    </row>
    <row r="10" spans="1:6" ht="14.4" thickBot="1" x14ac:dyDescent="0.3">
      <c r="A10" s="183"/>
      <c r="B10" s="183"/>
      <c r="C10" s="183"/>
      <c r="D10" s="184"/>
      <c r="E10" s="183"/>
      <c r="F10" s="183"/>
    </row>
    <row r="11" spans="1:6" ht="14.4" thickBot="1" x14ac:dyDescent="0.3">
      <c r="A11" s="183"/>
      <c r="B11" s="685" t="s">
        <v>2000</v>
      </c>
      <c r="C11" s="686"/>
      <c r="D11" s="686"/>
      <c r="E11" s="686"/>
      <c r="F11" s="687"/>
    </row>
    <row r="14" spans="1:6" ht="14.4" x14ac:dyDescent="0.3">
      <c r="B14" s="502" t="s">
        <v>133</v>
      </c>
      <c r="C14" s="502" t="s">
        <v>2001</v>
      </c>
      <c r="D14" s="502" t="s">
        <v>1596</v>
      </c>
      <c r="E14" s="502" t="s">
        <v>2002</v>
      </c>
      <c r="F14" s="502" t="s">
        <v>2003</v>
      </c>
    </row>
    <row r="15" spans="1:6" x14ac:dyDescent="0.25">
      <c r="B15" s="422">
        <v>1</v>
      </c>
      <c r="C15" s="422" t="s">
        <v>2004</v>
      </c>
      <c r="D15" s="422" t="s">
        <v>2005</v>
      </c>
      <c r="E15" s="422">
        <v>2</v>
      </c>
      <c r="F15" s="594">
        <f>(E15*20)</f>
        <v>40</v>
      </c>
    </row>
    <row r="16" spans="1:6" x14ac:dyDescent="0.25">
      <c r="B16" s="422">
        <v>2</v>
      </c>
      <c r="C16" s="422" t="s">
        <v>1609</v>
      </c>
      <c r="D16" s="422" t="s">
        <v>1610</v>
      </c>
      <c r="E16" s="422">
        <v>6</v>
      </c>
      <c r="F16" s="594">
        <f t="shared" ref="F16:F37" si="0">(E16*20)</f>
        <v>120</v>
      </c>
    </row>
    <row r="17" spans="2:6" x14ac:dyDescent="0.25">
      <c r="B17" s="422">
        <v>3</v>
      </c>
      <c r="C17" s="422" t="s">
        <v>1666</v>
      </c>
      <c r="D17" s="422" t="s">
        <v>1667</v>
      </c>
      <c r="E17" s="422">
        <v>4</v>
      </c>
      <c r="F17" s="594">
        <f t="shared" si="0"/>
        <v>80</v>
      </c>
    </row>
    <row r="18" spans="2:6" x14ac:dyDescent="0.25">
      <c r="B18" s="422">
        <v>4</v>
      </c>
      <c r="C18" s="422" t="s">
        <v>1672</v>
      </c>
      <c r="D18" s="422" t="s">
        <v>1673</v>
      </c>
      <c r="E18" s="422">
        <v>3</v>
      </c>
      <c r="F18" s="594">
        <f t="shared" si="0"/>
        <v>60</v>
      </c>
    </row>
    <row r="19" spans="2:6" x14ac:dyDescent="0.25">
      <c r="B19" s="422">
        <v>5</v>
      </c>
      <c r="C19" s="422" t="s">
        <v>1966</v>
      </c>
      <c r="D19" s="422" t="s">
        <v>1967</v>
      </c>
      <c r="E19" s="422">
        <v>4</v>
      </c>
      <c r="F19" s="594">
        <f t="shared" si="0"/>
        <v>80</v>
      </c>
    </row>
    <row r="20" spans="2:6" x14ac:dyDescent="0.25">
      <c r="B20" s="422">
        <v>6</v>
      </c>
      <c r="C20" s="422" t="s">
        <v>1679</v>
      </c>
      <c r="D20" s="422" t="s">
        <v>1680</v>
      </c>
      <c r="E20" s="422">
        <v>4</v>
      </c>
      <c r="F20" s="594">
        <f t="shared" si="0"/>
        <v>80</v>
      </c>
    </row>
    <row r="21" spans="2:6" x14ac:dyDescent="0.25">
      <c r="B21" s="422">
        <v>7</v>
      </c>
      <c r="C21" s="422" t="s">
        <v>142</v>
      </c>
      <c r="D21" s="422" t="s">
        <v>1686</v>
      </c>
      <c r="E21" s="422">
        <v>2</v>
      </c>
      <c r="F21" s="594">
        <f t="shared" si="0"/>
        <v>40</v>
      </c>
    </row>
    <row r="22" spans="2:6" x14ac:dyDescent="0.25">
      <c r="B22" s="422">
        <v>8</v>
      </c>
      <c r="C22" s="422" t="s">
        <v>1700</v>
      </c>
      <c r="D22" s="422" t="s">
        <v>1701</v>
      </c>
      <c r="E22" s="422">
        <v>2</v>
      </c>
      <c r="F22" s="594">
        <f t="shared" si="0"/>
        <v>40</v>
      </c>
    </row>
    <row r="23" spans="2:6" x14ac:dyDescent="0.25">
      <c r="B23" s="422">
        <v>9</v>
      </c>
      <c r="C23" s="422" t="s">
        <v>1613</v>
      </c>
      <c r="D23" s="422" t="s">
        <v>1614</v>
      </c>
      <c r="E23" s="422">
        <v>6</v>
      </c>
      <c r="F23" s="594">
        <f t="shared" si="0"/>
        <v>120</v>
      </c>
    </row>
    <row r="24" spans="2:6" x14ac:dyDescent="0.25">
      <c r="B24" s="422">
        <v>10</v>
      </c>
      <c r="C24" s="422" t="s">
        <v>1709</v>
      </c>
      <c r="D24" s="422" t="s">
        <v>1710</v>
      </c>
      <c r="E24" s="422">
        <v>6</v>
      </c>
      <c r="F24" s="594">
        <f t="shared" si="0"/>
        <v>120</v>
      </c>
    </row>
    <row r="25" spans="2:6" x14ac:dyDescent="0.25">
      <c r="B25" s="422">
        <v>11</v>
      </c>
      <c r="C25" s="422" t="s">
        <v>1713</v>
      </c>
      <c r="D25" s="422" t="s">
        <v>1714</v>
      </c>
      <c r="E25" s="422">
        <v>2</v>
      </c>
      <c r="F25" s="594">
        <f t="shared" si="0"/>
        <v>40</v>
      </c>
    </row>
    <row r="26" spans="2:6" x14ac:dyDescent="0.25">
      <c r="B26" s="422">
        <v>12</v>
      </c>
      <c r="C26" s="422" t="s">
        <v>1006</v>
      </c>
      <c r="D26" s="422" t="s">
        <v>1721</v>
      </c>
      <c r="E26" s="422">
        <v>2</v>
      </c>
      <c r="F26" s="594">
        <f t="shared" si="0"/>
        <v>40</v>
      </c>
    </row>
    <row r="27" spans="2:6" x14ac:dyDescent="0.25">
      <c r="B27" s="422">
        <v>13</v>
      </c>
      <c r="C27" s="422" t="s">
        <v>1722</v>
      </c>
      <c r="D27" s="422" t="s">
        <v>1723</v>
      </c>
      <c r="E27" s="422">
        <v>8</v>
      </c>
      <c r="F27" s="594">
        <f t="shared" si="0"/>
        <v>160</v>
      </c>
    </row>
    <row r="28" spans="2:6" x14ac:dyDescent="0.25">
      <c r="B28" s="422">
        <v>14</v>
      </c>
      <c r="C28" s="422" t="s">
        <v>1742</v>
      </c>
      <c r="D28" s="422" t="s">
        <v>1743</v>
      </c>
      <c r="E28" s="422">
        <v>10</v>
      </c>
      <c r="F28" s="594">
        <f t="shared" si="0"/>
        <v>200</v>
      </c>
    </row>
    <row r="29" spans="2:6" x14ac:dyDescent="0.25">
      <c r="B29" s="422">
        <v>15</v>
      </c>
      <c r="C29" s="422" t="s">
        <v>1752</v>
      </c>
      <c r="D29" s="422" t="s">
        <v>1753</v>
      </c>
      <c r="E29" s="422">
        <v>5</v>
      </c>
      <c r="F29" s="594">
        <f t="shared" si="0"/>
        <v>100</v>
      </c>
    </row>
    <row r="30" spans="2:6" x14ac:dyDescent="0.25">
      <c r="B30" s="422">
        <v>16</v>
      </c>
      <c r="C30" s="422" t="s">
        <v>1754</v>
      </c>
      <c r="D30" s="422" t="s">
        <v>1755</v>
      </c>
      <c r="E30" s="422">
        <v>3</v>
      </c>
      <c r="F30" s="594">
        <f t="shared" si="0"/>
        <v>60</v>
      </c>
    </row>
    <row r="31" spans="2:6" x14ac:dyDescent="0.25">
      <c r="B31" s="422">
        <v>17</v>
      </c>
      <c r="C31" s="422" t="s">
        <v>616</v>
      </c>
      <c r="D31" s="422" t="s">
        <v>1759</v>
      </c>
      <c r="E31" s="422">
        <v>3</v>
      </c>
      <c r="F31" s="594">
        <f t="shared" si="0"/>
        <v>60</v>
      </c>
    </row>
    <row r="32" spans="2:6" x14ac:dyDescent="0.25">
      <c r="B32" s="422">
        <v>18</v>
      </c>
      <c r="C32" s="422" t="s">
        <v>686</v>
      </c>
      <c r="D32" s="422" t="s">
        <v>1760</v>
      </c>
      <c r="E32" s="422">
        <v>2</v>
      </c>
      <c r="F32" s="594">
        <f t="shared" si="0"/>
        <v>40</v>
      </c>
    </row>
    <row r="33" spans="2:7" x14ac:dyDescent="0.25">
      <c r="B33" s="422">
        <v>19</v>
      </c>
      <c r="C33" s="422" t="s">
        <v>1777</v>
      </c>
      <c r="D33" s="422" t="s">
        <v>1778</v>
      </c>
      <c r="E33" s="422">
        <v>10</v>
      </c>
      <c r="F33" s="594">
        <f t="shared" si="0"/>
        <v>200</v>
      </c>
    </row>
    <row r="34" spans="2:7" x14ac:dyDescent="0.25">
      <c r="B34" s="422">
        <v>20</v>
      </c>
      <c r="C34" s="422" t="s">
        <v>539</v>
      </c>
      <c r="D34" s="422" t="s">
        <v>1779</v>
      </c>
      <c r="E34" s="422">
        <v>3</v>
      </c>
      <c r="F34" s="594">
        <f t="shared" si="0"/>
        <v>60</v>
      </c>
    </row>
    <row r="35" spans="2:7" x14ac:dyDescent="0.25">
      <c r="B35" s="422">
        <v>21</v>
      </c>
      <c r="C35" s="422" t="s">
        <v>1098</v>
      </c>
      <c r="D35" s="422" t="s">
        <v>2006</v>
      </c>
      <c r="E35" s="422">
        <v>1</v>
      </c>
      <c r="F35" s="594">
        <f t="shared" si="0"/>
        <v>20</v>
      </c>
    </row>
    <row r="36" spans="2:7" x14ac:dyDescent="0.25">
      <c r="B36" s="422">
        <v>22</v>
      </c>
      <c r="C36" s="422" t="s">
        <v>877</v>
      </c>
      <c r="D36" s="422" t="s">
        <v>1750</v>
      </c>
      <c r="E36" s="422">
        <v>2</v>
      </c>
      <c r="F36" s="594">
        <f t="shared" si="0"/>
        <v>40</v>
      </c>
    </row>
    <row r="37" spans="2:7" x14ac:dyDescent="0.25">
      <c r="B37" s="422">
        <v>23</v>
      </c>
      <c r="C37" s="422" t="s">
        <v>1998</v>
      </c>
      <c r="D37" s="422" t="s">
        <v>1783</v>
      </c>
      <c r="E37" s="422">
        <v>9</v>
      </c>
      <c r="F37" s="594">
        <f t="shared" si="0"/>
        <v>180</v>
      </c>
    </row>
    <row r="38" spans="2:7" ht="14.4" x14ac:dyDescent="0.3">
      <c r="B38" s="422"/>
      <c r="C38" s="602" t="s">
        <v>5</v>
      </c>
      <c r="D38" s="603"/>
      <c r="E38" s="603">
        <f>SUM(E15:E37)</f>
        <v>99</v>
      </c>
      <c r="F38" s="604">
        <f>SUM(F15:F37)</f>
        <v>1980</v>
      </c>
    </row>
    <row r="41" spans="2:7" x14ac:dyDescent="0.25">
      <c r="B41" s="10" t="s">
        <v>1939</v>
      </c>
      <c r="E41" s="10">
        <v>99</v>
      </c>
      <c r="G41" s="526" t="s">
        <v>2513</v>
      </c>
    </row>
  </sheetData>
  <mergeCells count="1">
    <mergeCell ref="B11:F11"/>
  </mergeCells>
  <hyperlinks>
    <hyperlink ref="G41" r:id="rId1" xr:uid="{0308A862-A70A-44CD-9F0E-719EF73B6FEF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11F97-83AA-409F-A411-AA43144D6068}">
  <dimension ref="B1:L109"/>
  <sheetViews>
    <sheetView showGridLines="0" topLeftCell="A105" workbookViewId="0">
      <selection activeCell="A111" sqref="A111:XFD111"/>
    </sheetView>
  </sheetViews>
  <sheetFormatPr baseColWidth="10" defaultRowHeight="13.2" x14ac:dyDescent="0.25"/>
  <cols>
    <col min="2" max="2" width="6" bestFit="1" customWidth="1"/>
    <col min="3" max="3" width="77" bestFit="1" customWidth="1"/>
    <col min="4" max="4" width="7.5546875" bestFit="1" customWidth="1"/>
    <col min="5" max="5" width="20.33203125" bestFit="1" customWidth="1"/>
    <col min="6" max="6" width="13.21875" bestFit="1" customWidth="1"/>
    <col min="7" max="7" width="15.6640625" bestFit="1" customWidth="1"/>
    <col min="8" max="8" width="11.5546875" bestFit="1" customWidth="1"/>
    <col min="9" max="9" width="16.109375" bestFit="1" customWidth="1"/>
    <col min="10" max="10" width="10.21875" bestFit="1" customWidth="1"/>
    <col min="11" max="11" width="9" bestFit="1" customWidth="1"/>
  </cols>
  <sheetData>
    <row r="1" spans="2:12" s="183" customFormat="1" ht="13.8" x14ac:dyDescent="0.25">
      <c r="D1" s="184"/>
    </row>
    <row r="2" spans="2:12" s="183" customFormat="1" ht="13.8" x14ac:dyDescent="0.25">
      <c r="D2" s="184"/>
    </row>
    <row r="3" spans="2:12" s="183" customFormat="1" ht="13.8" x14ac:dyDescent="0.25">
      <c r="D3" s="184"/>
    </row>
    <row r="4" spans="2:12" s="183" customFormat="1" ht="13.8" x14ac:dyDescent="0.25">
      <c r="D4" s="184"/>
    </row>
    <row r="5" spans="2:12" s="183" customFormat="1" ht="13.8" x14ac:dyDescent="0.25">
      <c r="D5" s="184"/>
    </row>
    <row r="6" spans="2:12" s="183" customFormat="1" ht="13.8" x14ac:dyDescent="0.25">
      <c r="D6" s="184"/>
    </row>
    <row r="7" spans="2:12" s="183" customFormat="1" ht="13.8" x14ac:dyDescent="0.25">
      <c r="D7" s="184"/>
    </row>
    <row r="8" spans="2:12" s="183" customFormat="1" ht="13.8" x14ac:dyDescent="0.25">
      <c r="D8" s="184"/>
    </row>
    <row r="9" spans="2:12" s="183" customFormat="1" ht="13.8" x14ac:dyDescent="0.25">
      <c r="D9" s="184"/>
    </row>
    <row r="10" spans="2:12" s="183" customFormat="1" ht="14.4" thickBot="1" x14ac:dyDescent="0.3">
      <c r="D10" s="184"/>
    </row>
    <row r="11" spans="2:12" s="183" customFormat="1" ht="14.4" thickBot="1" x14ac:dyDescent="0.3">
      <c r="B11" s="685" t="s">
        <v>1643</v>
      </c>
      <c r="C11" s="686"/>
      <c r="D11" s="686"/>
      <c r="E11" s="686"/>
      <c r="F11" s="686"/>
      <c r="G11" s="686"/>
      <c r="H11" s="686"/>
      <c r="I11" s="686"/>
      <c r="J11" s="686"/>
      <c r="K11" s="686"/>
      <c r="L11" s="687"/>
    </row>
    <row r="14" spans="2:12" ht="14.4" x14ac:dyDescent="0.3">
      <c r="B14" s="467" t="s">
        <v>1595</v>
      </c>
      <c r="C14" s="467" t="s">
        <v>404</v>
      </c>
      <c r="D14" s="467" t="s">
        <v>1644</v>
      </c>
      <c r="E14" s="503" t="s">
        <v>1645</v>
      </c>
      <c r="F14" s="467" t="s">
        <v>1646</v>
      </c>
      <c r="G14" s="467" t="s">
        <v>1647</v>
      </c>
      <c r="H14" s="467" t="s">
        <v>1648</v>
      </c>
      <c r="I14" s="467" t="s">
        <v>1649</v>
      </c>
      <c r="J14" s="467" t="s">
        <v>1650</v>
      </c>
      <c r="K14" s="503" t="s">
        <v>490</v>
      </c>
      <c r="L14" s="467" t="s">
        <v>1651</v>
      </c>
    </row>
    <row r="15" spans="2:12" ht="14.4" x14ac:dyDescent="0.3">
      <c r="B15" s="422">
        <v>1</v>
      </c>
      <c r="C15" s="432" t="s">
        <v>1652</v>
      </c>
      <c r="D15" s="422" t="s">
        <v>1653</v>
      </c>
      <c r="E15" s="422">
        <v>1</v>
      </c>
      <c r="F15" s="422">
        <v>1</v>
      </c>
      <c r="G15" s="422">
        <v>0</v>
      </c>
      <c r="H15" s="422">
        <v>0</v>
      </c>
      <c r="I15" s="422">
        <v>0</v>
      </c>
      <c r="J15" s="422">
        <v>92</v>
      </c>
      <c r="K15" s="422">
        <v>0</v>
      </c>
      <c r="L15" s="431"/>
    </row>
    <row r="16" spans="2:12" ht="14.4" x14ac:dyDescent="0.3">
      <c r="B16" s="422">
        <v>2</v>
      </c>
      <c r="C16" s="432" t="s">
        <v>453</v>
      </c>
      <c r="D16" s="422" t="s">
        <v>1654</v>
      </c>
      <c r="E16" s="422">
        <v>1</v>
      </c>
      <c r="F16" s="422">
        <v>1</v>
      </c>
      <c r="G16" s="422">
        <v>0</v>
      </c>
      <c r="H16" s="422">
        <v>0</v>
      </c>
      <c r="I16" s="422">
        <v>0</v>
      </c>
      <c r="J16" s="422">
        <v>80</v>
      </c>
      <c r="K16" s="422">
        <v>0</v>
      </c>
      <c r="L16" s="431"/>
    </row>
    <row r="17" spans="2:12" ht="14.4" x14ac:dyDescent="0.3">
      <c r="B17" s="422">
        <v>3</v>
      </c>
      <c r="C17" s="432" t="s">
        <v>1655</v>
      </c>
      <c r="D17" s="422" t="s">
        <v>1656</v>
      </c>
      <c r="E17" s="422">
        <v>2</v>
      </c>
      <c r="F17" s="422">
        <v>1</v>
      </c>
      <c r="G17" s="422">
        <v>1</v>
      </c>
      <c r="H17" s="422">
        <v>0</v>
      </c>
      <c r="I17" s="422">
        <v>180</v>
      </c>
      <c r="J17" s="422">
        <v>0</v>
      </c>
      <c r="K17" s="422">
        <v>0</v>
      </c>
      <c r="L17" s="431"/>
    </row>
    <row r="18" spans="2:12" ht="14.4" x14ac:dyDescent="0.3">
      <c r="B18" s="422">
        <v>4</v>
      </c>
      <c r="C18" s="432" t="s">
        <v>1657</v>
      </c>
      <c r="D18" s="422" t="s">
        <v>1658</v>
      </c>
      <c r="E18" s="422">
        <v>1</v>
      </c>
      <c r="F18" s="422">
        <v>0</v>
      </c>
      <c r="G18" s="422">
        <v>1</v>
      </c>
      <c r="H18" s="422">
        <v>0</v>
      </c>
      <c r="I18" s="422">
        <v>0</v>
      </c>
      <c r="J18" s="422">
        <v>115</v>
      </c>
      <c r="K18" s="422">
        <v>0</v>
      </c>
      <c r="L18" s="431"/>
    </row>
    <row r="19" spans="2:12" ht="14.4" x14ac:dyDescent="0.3">
      <c r="B19" s="422">
        <v>5</v>
      </c>
      <c r="C19" s="432" t="s">
        <v>1601</v>
      </c>
      <c r="D19" s="422" t="s">
        <v>1602</v>
      </c>
      <c r="E19" s="422">
        <v>7</v>
      </c>
      <c r="F19" s="422">
        <v>0</v>
      </c>
      <c r="G19" s="422">
        <v>7</v>
      </c>
      <c r="H19" s="422">
        <v>0</v>
      </c>
      <c r="I19" s="422">
        <v>0</v>
      </c>
      <c r="J19" s="422">
        <v>0</v>
      </c>
      <c r="K19" s="422">
        <v>0</v>
      </c>
      <c r="L19" s="431"/>
    </row>
    <row r="20" spans="2:12" x14ac:dyDescent="0.25">
      <c r="B20" s="422">
        <v>7</v>
      </c>
      <c r="C20" s="432" t="s">
        <v>1605</v>
      </c>
      <c r="D20" s="422" t="s">
        <v>1606</v>
      </c>
      <c r="E20" s="422">
        <v>0</v>
      </c>
      <c r="F20" s="422">
        <v>0</v>
      </c>
      <c r="G20" s="422">
        <v>0</v>
      </c>
      <c r="H20" s="422">
        <v>0</v>
      </c>
      <c r="I20" s="422">
        <v>80</v>
      </c>
      <c r="J20" s="422">
        <v>0</v>
      </c>
      <c r="K20" s="422">
        <v>0</v>
      </c>
      <c r="L20" s="422"/>
    </row>
    <row r="21" spans="2:12" x14ac:dyDescent="0.25">
      <c r="B21" s="422">
        <v>8</v>
      </c>
      <c r="C21" s="432" t="s">
        <v>1659</v>
      </c>
      <c r="D21" s="422" t="s">
        <v>1660</v>
      </c>
      <c r="E21" s="422">
        <v>1</v>
      </c>
      <c r="F21" s="422">
        <v>0</v>
      </c>
      <c r="G21" s="422">
        <v>1</v>
      </c>
      <c r="H21" s="422">
        <v>0</v>
      </c>
      <c r="I21" s="422">
        <v>100</v>
      </c>
      <c r="J21" s="422">
        <v>0</v>
      </c>
      <c r="K21" s="422">
        <v>0</v>
      </c>
      <c r="L21" s="422"/>
    </row>
    <row r="22" spans="2:12" x14ac:dyDescent="0.25">
      <c r="B22" s="422">
        <v>9</v>
      </c>
      <c r="C22" s="432" t="s">
        <v>426</v>
      </c>
      <c r="D22" s="422" t="s">
        <v>1661</v>
      </c>
      <c r="E22" s="422">
        <v>1</v>
      </c>
      <c r="F22" s="422">
        <v>0</v>
      </c>
      <c r="G22" s="422">
        <v>1</v>
      </c>
      <c r="H22" s="422">
        <v>0</v>
      </c>
      <c r="I22" s="422">
        <v>100</v>
      </c>
      <c r="J22" s="422">
        <v>0</v>
      </c>
      <c r="K22" s="422">
        <v>0</v>
      </c>
      <c r="L22" s="422"/>
    </row>
    <row r="23" spans="2:12" ht="14.4" x14ac:dyDescent="0.3">
      <c r="B23" s="422">
        <v>10</v>
      </c>
      <c r="C23" s="432" t="s">
        <v>1662</v>
      </c>
      <c r="D23" s="431" t="s">
        <v>1663</v>
      </c>
      <c r="E23" s="431">
        <v>1</v>
      </c>
      <c r="F23" s="422">
        <v>0</v>
      </c>
      <c r="G23" s="422">
        <v>1</v>
      </c>
      <c r="H23" s="422">
        <v>0</v>
      </c>
      <c r="I23" s="422">
        <v>80</v>
      </c>
      <c r="J23" s="422">
        <v>0</v>
      </c>
      <c r="K23" s="422">
        <v>0</v>
      </c>
      <c r="L23" s="422"/>
    </row>
    <row r="24" spans="2:12" x14ac:dyDescent="0.25">
      <c r="B24" s="422">
        <v>11</v>
      </c>
      <c r="C24" s="432" t="s">
        <v>1664</v>
      </c>
      <c r="D24" s="422" t="s">
        <v>1665</v>
      </c>
      <c r="E24" s="422">
        <v>2</v>
      </c>
      <c r="F24" s="422">
        <v>1</v>
      </c>
      <c r="G24" s="422">
        <v>1</v>
      </c>
      <c r="H24" s="422">
        <v>0</v>
      </c>
      <c r="I24" s="422">
        <v>0</v>
      </c>
      <c r="J24" s="422">
        <v>0</v>
      </c>
      <c r="K24" s="422">
        <v>150</v>
      </c>
      <c r="L24" s="422"/>
    </row>
    <row r="25" spans="2:12" ht="14.4" x14ac:dyDescent="0.3">
      <c r="B25" s="422">
        <v>14</v>
      </c>
      <c r="C25" s="424" t="s">
        <v>1666</v>
      </c>
      <c r="D25" s="422" t="s">
        <v>1667</v>
      </c>
      <c r="E25" s="422">
        <v>2</v>
      </c>
      <c r="F25" s="422">
        <v>1</v>
      </c>
      <c r="G25" s="422">
        <v>1</v>
      </c>
      <c r="H25" s="422">
        <v>0</v>
      </c>
      <c r="I25" s="422">
        <v>180</v>
      </c>
      <c r="J25" s="422">
        <v>0</v>
      </c>
      <c r="K25" s="422">
        <v>0</v>
      </c>
      <c r="L25" s="431"/>
    </row>
    <row r="26" spans="2:12" x14ac:dyDescent="0.25">
      <c r="B26" s="422">
        <v>15</v>
      </c>
      <c r="C26" s="432" t="s">
        <v>1668</v>
      </c>
      <c r="D26" s="422" t="s">
        <v>1669</v>
      </c>
      <c r="E26" s="422">
        <v>1</v>
      </c>
      <c r="F26" s="422">
        <v>0</v>
      </c>
      <c r="G26" s="422">
        <v>1</v>
      </c>
      <c r="H26" s="422">
        <v>0</v>
      </c>
      <c r="I26" s="422">
        <v>0</v>
      </c>
      <c r="J26" s="422">
        <v>0</v>
      </c>
      <c r="K26" s="422">
        <v>0</v>
      </c>
      <c r="L26" s="422"/>
    </row>
    <row r="27" spans="2:12" x14ac:dyDescent="0.25">
      <c r="B27" s="422">
        <v>16</v>
      </c>
      <c r="C27" s="432" t="s">
        <v>1670</v>
      </c>
      <c r="D27" s="422" t="s">
        <v>1671</v>
      </c>
      <c r="E27" s="422">
        <v>2</v>
      </c>
      <c r="F27" s="422">
        <v>1</v>
      </c>
      <c r="G27" s="422">
        <v>0</v>
      </c>
      <c r="H27" s="422">
        <v>1</v>
      </c>
      <c r="I27" s="422">
        <v>80</v>
      </c>
      <c r="J27" s="422">
        <v>0</v>
      </c>
      <c r="K27" s="422">
        <v>0</v>
      </c>
      <c r="L27" s="422"/>
    </row>
    <row r="28" spans="2:12" x14ac:dyDescent="0.25">
      <c r="B28" s="422">
        <v>17</v>
      </c>
      <c r="C28" s="432" t="s">
        <v>1672</v>
      </c>
      <c r="D28" s="422" t="s">
        <v>1673</v>
      </c>
      <c r="E28" s="422">
        <v>1</v>
      </c>
      <c r="F28" s="422">
        <v>1</v>
      </c>
      <c r="G28" s="422">
        <v>0</v>
      </c>
      <c r="H28" s="422">
        <v>0</v>
      </c>
      <c r="I28" s="422">
        <v>92</v>
      </c>
      <c r="J28" s="422">
        <v>0</v>
      </c>
      <c r="K28" s="422">
        <v>0</v>
      </c>
      <c r="L28" s="422"/>
    </row>
    <row r="29" spans="2:12" x14ac:dyDescent="0.25">
      <c r="B29" s="422">
        <v>18</v>
      </c>
      <c r="C29" s="432" t="s">
        <v>430</v>
      </c>
      <c r="D29" s="422" t="s">
        <v>1674</v>
      </c>
      <c r="E29" s="422">
        <v>1</v>
      </c>
      <c r="F29" s="422">
        <v>1</v>
      </c>
      <c r="G29" s="422">
        <v>0</v>
      </c>
      <c r="H29" s="422">
        <v>0</v>
      </c>
      <c r="I29" s="422">
        <v>0</v>
      </c>
      <c r="J29" s="422">
        <v>0</v>
      </c>
      <c r="K29" s="422">
        <v>0</v>
      </c>
      <c r="L29" s="422"/>
    </row>
    <row r="30" spans="2:12" x14ac:dyDescent="0.25">
      <c r="B30" s="422">
        <v>19</v>
      </c>
      <c r="C30" s="432" t="s">
        <v>1675</v>
      </c>
      <c r="D30" s="422" t="s">
        <v>1676</v>
      </c>
      <c r="E30" s="422">
        <v>1</v>
      </c>
      <c r="F30" s="422">
        <v>1</v>
      </c>
      <c r="G30" s="422">
        <v>0</v>
      </c>
      <c r="H30" s="422">
        <v>0</v>
      </c>
      <c r="I30" s="422">
        <v>100</v>
      </c>
      <c r="J30" s="422">
        <v>0</v>
      </c>
      <c r="K30" s="422">
        <v>0</v>
      </c>
      <c r="L30" s="422"/>
    </row>
    <row r="31" spans="2:12" x14ac:dyDescent="0.25">
      <c r="B31" s="422">
        <v>20</v>
      </c>
      <c r="C31" s="432" t="s">
        <v>1677</v>
      </c>
      <c r="D31" s="422" t="s">
        <v>1678</v>
      </c>
      <c r="E31" s="422">
        <v>1</v>
      </c>
      <c r="F31" s="422">
        <v>1</v>
      </c>
      <c r="G31" s="422">
        <v>0</v>
      </c>
      <c r="H31" s="422">
        <v>0</v>
      </c>
      <c r="I31" s="422">
        <v>100</v>
      </c>
      <c r="J31" s="422">
        <v>0</v>
      </c>
      <c r="K31" s="422">
        <v>10</v>
      </c>
      <c r="L31" s="422"/>
    </row>
    <row r="32" spans="2:12" x14ac:dyDescent="0.25">
      <c r="B32" s="422">
        <v>21</v>
      </c>
      <c r="C32" s="432" t="s">
        <v>1611</v>
      </c>
      <c r="D32" s="422" t="s">
        <v>1612</v>
      </c>
      <c r="E32" s="422">
        <v>2</v>
      </c>
      <c r="F32" s="422">
        <v>1</v>
      </c>
      <c r="G32" s="422">
        <v>1</v>
      </c>
      <c r="H32" s="422">
        <v>0</v>
      </c>
      <c r="I32" s="422">
        <v>115</v>
      </c>
      <c r="J32" s="422"/>
      <c r="K32" s="422"/>
      <c r="L32" s="422"/>
    </row>
    <row r="33" spans="2:12" x14ac:dyDescent="0.25">
      <c r="B33" s="422">
        <v>22</v>
      </c>
      <c r="C33" s="432" t="s">
        <v>1679</v>
      </c>
      <c r="D33" s="422" t="s">
        <v>1680</v>
      </c>
      <c r="E33" s="422">
        <v>2</v>
      </c>
      <c r="F33" s="422">
        <v>1</v>
      </c>
      <c r="G33" s="422">
        <v>1</v>
      </c>
      <c r="H33" s="422">
        <v>0</v>
      </c>
      <c r="I33" s="422">
        <v>180</v>
      </c>
      <c r="J33" s="422"/>
      <c r="K33" s="422"/>
      <c r="L33" s="422"/>
    </row>
    <row r="34" spans="2:12" x14ac:dyDescent="0.25">
      <c r="B34" s="422">
        <v>23</v>
      </c>
      <c r="C34" s="432" t="s">
        <v>1681</v>
      </c>
      <c r="D34" s="422" t="s">
        <v>1682</v>
      </c>
      <c r="E34" s="422">
        <v>1</v>
      </c>
      <c r="F34" s="422">
        <v>1</v>
      </c>
      <c r="G34" s="422">
        <v>0</v>
      </c>
      <c r="H34" s="422">
        <v>0</v>
      </c>
      <c r="I34" s="422">
        <v>80</v>
      </c>
      <c r="J34" s="422"/>
      <c r="K34" s="422"/>
      <c r="L34" s="422"/>
    </row>
    <row r="35" spans="2:12" x14ac:dyDescent="0.25">
      <c r="B35" s="422">
        <v>24</v>
      </c>
      <c r="C35" s="432" t="s">
        <v>1683</v>
      </c>
      <c r="D35" s="422" t="s">
        <v>1654</v>
      </c>
      <c r="E35" s="422">
        <v>1</v>
      </c>
      <c r="F35" s="422">
        <v>1</v>
      </c>
      <c r="G35" s="422">
        <v>0</v>
      </c>
      <c r="H35" s="422">
        <v>0</v>
      </c>
      <c r="I35" s="422">
        <v>80</v>
      </c>
      <c r="J35" s="422"/>
      <c r="K35" s="422"/>
      <c r="L35" s="422"/>
    </row>
    <row r="36" spans="2:12" x14ac:dyDescent="0.25">
      <c r="B36" s="422">
        <v>25</v>
      </c>
      <c r="C36" s="432" t="s">
        <v>1684</v>
      </c>
      <c r="D36" s="422" t="s">
        <v>1685</v>
      </c>
      <c r="E36" s="422">
        <v>1</v>
      </c>
      <c r="F36" s="422">
        <v>1</v>
      </c>
      <c r="G36" s="422">
        <v>0</v>
      </c>
      <c r="H36" s="422">
        <v>0</v>
      </c>
      <c r="I36" s="422">
        <v>80</v>
      </c>
      <c r="J36" s="422"/>
      <c r="K36" s="422"/>
      <c r="L36" s="422"/>
    </row>
    <row r="37" spans="2:12" x14ac:dyDescent="0.25">
      <c r="B37" s="422">
        <v>26</v>
      </c>
      <c r="C37" s="432" t="s">
        <v>142</v>
      </c>
      <c r="D37" s="422" t="s">
        <v>1686</v>
      </c>
      <c r="E37" s="422">
        <v>2</v>
      </c>
      <c r="F37" s="422">
        <v>1</v>
      </c>
      <c r="G37" s="422">
        <v>1</v>
      </c>
      <c r="H37" s="422">
        <v>0</v>
      </c>
      <c r="I37" s="422">
        <v>100</v>
      </c>
      <c r="J37" s="422"/>
      <c r="K37" s="422"/>
      <c r="L37" s="422"/>
    </row>
    <row r="38" spans="2:12" x14ac:dyDescent="0.25">
      <c r="B38" s="422">
        <v>27</v>
      </c>
      <c r="C38" s="432" t="s">
        <v>1687</v>
      </c>
      <c r="D38" s="422" t="s">
        <v>1688</v>
      </c>
      <c r="E38" s="422">
        <v>2</v>
      </c>
      <c r="F38" s="422">
        <v>1</v>
      </c>
      <c r="G38" s="422">
        <v>1</v>
      </c>
      <c r="H38" s="422">
        <v>0</v>
      </c>
      <c r="I38" s="422">
        <v>180</v>
      </c>
      <c r="J38" s="422"/>
      <c r="K38" s="422"/>
      <c r="L38" s="422"/>
    </row>
    <row r="39" spans="2:12" x14ac:dyDescent="0.25">
      <c r="B39" s="422">
        <v>28</v>
      </c>
      <c r="C39" s="432" t="s">
        <v>1689</v>
      </c>
      <c r="D39" s="422" t="s">
        <v>1690</v>
      </c>
      <c r="E39" s="422">
        <v>1</v>
      </c>
      <c r="F39" s="422">
        <v>1</v>
      </c>
      <c r="G39" s="422">
        <v>0</v>
      </c>
      <c r="H39" s="422">
        <v>0</v>
      </c>
      <c r="I39" s="422">
        <v>80</v>
      </c>
      <c r="J39" s="422"/>
      <c r="K39" s="422"/>
      <c r="L39" s="422"/>
    </row>
    <row r="40" spans="2:12" x14ac:dyDescent="0.25">
      <c r="B40" s="422">
        <v>29</v>
      </c>
      <c r="C40" s="432" t="s">
        <v>1691</v>
      </c>
      <c r="D40" s="422" t="s">
        <v>1692</v>
      </c>
      <c r="E40" s="422">
        <v>1</v>
      </c>
      <c r="F40" s="422">
        <v>1</v>
      </c>
      <c r="G40" s="422">
        <v>0</v>
      </c>
      <c r="H40" s="422">
        <v>0</v>
      </c>
      <c r="I40" s="422">
        <v>80</v>
      </c>
      <c r="J40" s="422"/>
      <c r="K40" s="422"/>
      <c r="L40" s="422"/>
    </row>
    <row r="41" spans="2:12" x14ac:dyDescent="0.25">
      <c r="B41" s="422">
        <v>30</v>
      </c>
      <c r="C41" s="432" t="s">
        <v>1693</v>
      </c>
      <c r="D41" s="422" t="s">
        <v>1694</v>
      </c>
      <c r="E41" s="422">
        <v>1</v>
      </c>
      <c r="F41" s="422">
        <v>1</v>
      </c>
      <c r="G41" s="422">
        <v>0</v>
      </c>
      <c r="H41" s="422">
        <v>0</v>
      </c>
      <c r="I41" s="422">
        <v>80</v>
      </c>
      <c r="J41" s="422"/>
      <c r="K41" s="422"/>
      <c r="L41" s="422"/>
    </row>
    <row r="42" spans="2:12" ht="14.4" x14ac:dyDescent="0.3">
      <c r="B42" s="422">
        <v>31</v>
      </c>
      <c r="C42" s="432" t="s">
        <v>1695</v>
      </c>
      <c r="D42" s="431" t="s">
        <v>205</v>
      </c>
      <c r="E42" s="422">
        <v>2</v>
      </c>
      <c r="F42" s="422">
        <v>1</v>
      </c>
      <c r="G42" s="422">
        <v>1</v>
      </c>
      <c r="H42" s="422">
        <v>0</v>
      </c>
      <c r="I42" s="422">
        <v>180</v>
      </c>
      <c r="J42" s="422"/>
      <c r="K42" s="422"/>
      <c r="L42" s="422"/>
    </row>
    <row r="43" spans="2:12" x14ac:dyDescent="0.25">
      <c r="B43" s="422">
        <v>32</v>
      </c>
      <c r="C43" s="432" t="s">
        <v>1696</v>
      </c>
      <c r="D43" s="422" t="s">
        <v>1697</v>
      </c>
      <c r="E43" s="422">
        <v>1</v>
      </c>
      <c r="F43" s="422">
        <v>1</v>
      </c>
      <c r="G43" s="422">
        <v>0</v>
      </c>
      <c r="H43" s="422">
        <v>0</v>
      </c>
      <c r="I43" s="422">
        <v>100</v>
      </c>
      <c r="J43" s="422"/>
      <c r="K43" s="422"/>
      <c r="L43" s="422"/>
    </row>
    <row r="44" spans="2:12" x14ac:dyDescent="0.25">
      <c r="B44" s="422">
        <v>33</v>
      </c>
      <c r="C44" s="432" t="s">
        <v>1698</v>
      </c>
      <c r="D44" s="422" t="s">
        <v>1699</v>
      </c>
      <c r="E44" s="422">
        <v>1</v>
      </c>
      <c r="F44" s="422">
        <v>0</v>
      </c>
      <c r="G44" s="422">
        <v>1</v>
      </c>
      <c r="H44" s="422">
        <v>0</v>
      </c>
      <c r="I44" s="422">
        <v>100</v>
      </c>
      <c r="J44" s="422"/>
      <c r="K44" s="422"/>
      <c r="L44" s="422"/>
    </row>
    <row r="45" spans="2:12" x14ac:dyDescent="0.25">
      <c r="B45" s="422">
        <v>34</v>
      </c>
      <c r="C45" s="432" t="s">
        <v>1700</v>
      </c>
      <c r="D45" s="422" t="s">
        <v>1701</v>
      </c>
      <c r="E45" s="422">
        <v>3</v>
      </c>
      <c r="F45" s="422">
        <v>1</v>
      </c>
      <c r="G45" s="422">
        <v>2</v>
      </c>
      <c r="H45" s="422">
        <v>0</v>
      </c>
      <c r="I45" s="422">
        <v>200</v>
      </c>
      <c r="J45" s="422"/>
      <c r="K45" s="422"/>
      <c r="L45" s="422"/>
    </row>
    <row r="46" spans="2:12" x14ac:dyDescent="0.25">
      <c r="B46" s="422">
        <v>35</v>
      </c>
      <c r="C46" s="432" t="s">
        <v>1702</v>
      </c>
      <c r="D46" s="422" t="s">
        <v>1703</v>
      </c>
      <c r="E46" s="422">
        <v>1</v>
      </c>
      <c r="F46" s="422">
        <v>1</v>
      </c>
      <c r="G46" s="422">
        <v>0</v>
      </c>
      <c r="H46" s="422">
        <v>0</v>
      </c>
      <c r="I46" s="422">
        <v>80</v>
      </c>
      <c r="J46" s="422"/>
      <c r="K46" s="422"/>
      <c r="L46" s="422"/>
    </row>
    <row r="47" spans="2:12" x14ac:dyDescent="0.25">
      <c r="B47" s="422">
        <v>36</v>
      </c>
      <c r="C47" s="432" t="s">
        <v>1613</v>
      </c>
      <c r="D47" s="422" t="s">
        <v>1614</v>
      </c>
      <c r="E47" s="422">
        <v>1</v>
      </c>
      <c r="F47" s="422">
        <v>1</v>
      </c>
      <c r="G47" s="422">
        <v>0</v>
      </c>
      <c r="H47" s="422">
        <v>0</v>
      </c>
      <c r="I47" s="422">
        <v>80</v>
      </c>
      <c r="J47" s="422"/>
      <c r="K47" s="422"/>
      <c r="L47" s="422"/>
    </row>
    <row r="48" spans="2:12" x14ac:dyDescent="0.25">
      <c r="B48" s="422">
        <v>37</v>
      </c>
      <c r="C48" s="432" t="s">
        <v>1704</v>
      </c>
      <c r="D48" s="422" t="s">
        <v>210</v>
      </c>
      <c r="E48" s="422">
        <v>3</v>
      </c>
      <c r="F48" s="422">
        <v>1</v>
      </c>
      <c r="G48" s="422">
        <v>2</v>
      </c>
      <c r="H48" s="422">
        <v>0</v>
      </c>
      <c r="I48" s="422">
        <v>280</v>
      </c>
      <c r="J48" s="422"/>
      <c r="K48" s="422"/>
      <c r="L48" s="422"/>
    </row>
    <row r="49" spans="2:12" x14ac:dyDescent="0.25">
      <c r="B49" s="422">
        <v>38</v>
      </c>
      <c r="C49" s="424" t="s">
        <v>1705</v>
      </c>
      <c r="D49" s="422" t="s">
        <v>1706</v>
      </c>
      <c r="E49" s="422">
        <v>2</v>
      </c>
      <c r="F49" s="422">
        <v>0</v>
      </c>
      <c r="G49" s="422">
        <v>2</v>
      </c>
      <c r="H49" s="422">
        <v>0</v>
      </c>
      <c r="I49" s="422">
        <v>100</v>
      </c>
      <c r="J49" s="422"/>
      <c r="K49" s="422"/>
      <c r="L49" s="422"/>
    </row>
    <row r="50" spans="2:12" x14ac:dyDescent="0.25">
      <c r="B50" s="422">
        <v>39</v>
      </c>
      <c r="C50" s="432" t="s">
        <v>1707</v>
      </c>
      <c r="D50" s="422" t="s">
        <v>1708</v>
      </c>
      <c r="E50" s="422">
        <v>1</v>
      </c>
      <c r="F50" s="422">
        <v>0</v>
      </c>
      <c r="G50" s="422">
        <v>1</v>
      </c>
      <c r="H50" s="422">
        <v>0</v>
      </c>
      <c r="I50" s="422">
        <v>100</v>
      </c>
      <c r="J50" s="422"/>
      <c r="K50" s="422"/>
      <c r="L50" s="422"/>
    </row>
    <row r="51" spans="2:12" x14ac:dyDescent="0.25">
      <c r="B51" s="422">
        <v>40</v>
      </c>
      <c r="C51" s="432" t="s">
        <v>1709</v>
      </c>
      <c r="D51" s="422" t="s">
        <v>1710</v>
      </c>
      <c r="E51" s="422">
        <v>1</v>
      </c>
      <c r="F51" s="422">
        <v>0</v>
      </c>
      <c r="G51" s="422">
        <v>1</v>
      </c>
      <c r="H51" s="422">
        <v>1</v>
      </c>
      <c r="I51" s="422">
        <v>100</v>
      </c>
      <c r="J51" s="422"/>
      <c r="K51" s="422"/>
      <c r="L51" s="422"/>
    </row>
    <row r="52" spans="2:12" x14ac:dyDescent="0.25">
      <c r="B52" s="422">
        <v>41</v>
      </c>
      <c r="C52" s="432" t="s">
        <v>1711</v>
      </c>
      <c r="D52" s="422" t="s">
        <v>1712</v>
      </c>
      <c r="E52" s="422">
        <v>1</v>
      </c>
      <c r="F52" s="422">
        <v>1</v>
      </c>
      <c r="G52" s="422">
        <v>0</v>
      </c>
      <c r="H52" s="422">
        <v>0</v>
      </c>
      <c r="I52" s="422">
        <v>80</v>
      </c>
      <c r="J52" s="422"/>
      <c r="K52" s="422"/>
      <c r="L52" s="422"/>
    </row>
    <row r="53" spans="2:12" x14ac:dyDescent="0.25">
      <c r="B53" s="422">
        <v>42</v>
      </c>
      <c r="C53" s="432" t="s">
        <v>1713</v>
      </c>
      <c r="D53" s="422" t="s">
        <v>1714</v>
      </c>
      <c r="E53" s="422">
        <v>2</v>
      </c>
      <c r="F53" s="422">
        <v>1</v>
      </c>
      <c r="G53" s="422">
        <v>1</v>
      </c>
      <c r="H53" s="422">
        <v>0</v>
      </c>
      <c r="I53" s="422">
        <v>180</v>
      </c>
      <c r="J53" s="422"/>
      <c r="K53" s="422"/>
      <c r="L53" s="422"/>
    </row>
    <row r="54" spans="2:12" x14ac:dyDescent="0.25">
      <c r="B54" s="422">
        <v>43</v>
      </c>
      <c r="C54" s="432" t="s">
        <v>1715</v>
      </c>
      <c r="D54" s="422" t="s">
        <v>1716</v>
      </c>
      <c r="E54" s="422">
        <v>1</v>
      </c>
      <c r="F54" s="422">
        <v>1</v>
      </c>
      <c r="G54" s="422">
        <v>0</v>
      </c>
      <c r="H54" s="422">
        <v>0</v>
      </c>
      <c r="I54" s="422">
        <v>80</v>
      </c>
      <c r="J54" s="422"/>
      <c r="K54" s="422"/>
      <c r="L54" s="422"/>
    </row>
    <row r="55" spans="2:12" x14ac:dyDescent="0.25">
      <c r="B55" s="422">
        <v>44</v>
      </c>
      <c r="C55" s="432" t="s">
        <v>1717</v>
      </c>
      <c r="D55" s="422" t="s">
        <v>1718</v>
      </c>
      <c r="E55" s="422">
        <v>2</v>
      </c>
      <c r="F55" s="422">
        <v>0</v>
      </c>
      <c r="G55" s="422">
        <v>2</v>
      </c>
      <c r="H55" s="422">
        <v>0</v>
      </c>
      <c r="I55" s="422">
        <v>200</v>
      </c>
      <c r="J55" s="422"/>
      <c r="K55" s="422"/>
      <c r="L55" s="422"/>
    </row>
    <row r="56" spans="2:12" x14ac:dyDescent="0.25">
      <c r="B56" s="422">
        <v>45</v>
      </c>
      <c r="C56" s="432" t="s">
        <v>1719</v>
      </c>
      <c r="D56" s="422" t="s">
        <v>1720</v>
      </c>
      <c r="E56" s="422">
        <v>1</v>
      </c>
      <c r="F56" s="422">
        <v>0</v>
      </c>
      <c r="G56" s="422">
        <v>1</v>
      </c>
      <c r="H56" s="422">
        <v>0</v>
      </c>
      <c r="I56" s="422">
        <v>80</v>
      </c>
      <c r="J56" s="422"/>
      <c r="K56" s="422"/>
      <c r="L56" s="422"/>
    </row>
    <row r="57" spans="2:12" x14ac:dyDescent="0.25">
      <c r="B57" s="422">
        <v>46</v>
      </c>
      <c r="C57" s="432" t="s">
        <v>702</v>
      </c>
      <c r="D57" s="422" t="s">
        <v>1327</v>
      </c>
      <c r="E57" s="422">
        <v>1</v>
      </c>
      <c r="F57" s="422">
        <v>1</v>
      </c>
      <c r="G57" s="422">
        <v>0</v>
      </c>
      <c r="H57" s="422">
        <v>0</v>
      </c>
      <c r="I57" s="422">
        <v>80</v>
      </c>
      <c r="J57" s="422"/>
      <c r="K57" s="422"/>
      <c r="L57" s="422"/>
    </row>
    <row r="58" spans="2:12" x14ac:dyDescent="0.25">
      <c r="B58" s="422">
        <v>47</v>
      </c>
      <c r="C58" s="432" t="s">
        <v>1006</v>
      </c>
      <c r="D58" s="422" t="s">
        <v>1721</v>
      </c>
      <c r="E58" s="422">
        <v>2</v>
      </c>
      <c r="F58" s="422">
        <v>1</v>
      </c>
      <c r="G58" s="422">
        <v>1</v>
      </c>
      <c r="H58" s="422">
        <v>0</v>
      </c>
      <c r="I58" s="422">
        <v>180</v>
      </c>
      <c r="J58" s="422"/>
      <c r="K58" s="422"/>
      <c r="L58" s="422"/>
    </row>
    <row r="59" spans="2:12" x14ac:dyDescent="0.25">
      <c r="B59" s="422">
        <v>48</v>
      </c>
      <c r="C59" s="432" t="s">
        <v>1722</v>
      </c>
      <c r="D59" s="422" t="s">
        <v>1723</v>
      </c>
      <c r="E59" s="422">
        <v>2</v>
      </c>
      <c r="F59" s="422">
        <v>1</v>
      </c>
      <c r="G59" s="422">
        <v>1</v>
      </c>
      <c r="H59" s="422">
        <v>0</v>
      </c>
      <c r="I59" s="422">
        <v>180</v>
      </c>
      <c r="J59" s="422"/>
      <c r="K59" s="422"/>
      <c r="L59" s="422"/>
    </row>
    <row r="60" spans="2:12" x14ac:dyDescent="0.25">
      <c r="B60" s="422">
        <v>49</v>
      </c>
      <c r="C60" s="432" t="s">
        <v>1724</v>
      </c>
      <c r="D60" s="422" t="s">
        <v>1725</v>
      </c>
      <c r="E60" s="422">
        <v>1</v>
      </c>
      <c r="F60" s="422">
        <v>1</v>
      </c>
      <c r="G60" s="422">
        <v>0</v>
      </c>
      <c r="H60" s="422">
        <v>0</v>
      </c>
      <c r="I60" s="422">
        <v>0</v>
      </c>
      <c r="J60" s="422"/>
      <c r="K60" s="422"/>
      <c r="L60" s="422"/>
    </row>
    <row r="61" spans="2:12" x14ac:dyDescent="0.25">
      <c r="B61" s="422">
        <v>50</v>
      </c>
      <c r="C61" s="432" t="s">
        <v>1726</v>
      </c>
      <c r="D61" s="422" t="s">
        <v>1727</v>
      </c>
      <c r="E61" s="422">
        <v>1</v>
      </c>
      <c r="F61" s="422">
        <v>1</v>
      </c>
      <c r="G61" s="422">
        <v>0</v>
      </c>
      <c r="H61" s="422">
        <v>0</v>
      </c>
      <c r="I61" s="422">
        <v>0</v>
      </c>
      <c r="J61" s="422"/>
      <c r="K61" s="422"/>
      <c r="L61" s="422"/>
    </row>
    <row r="62" spans="2:12" x14ac:dyDescent="0.25">
      <c r="B62" s="422">
        <v>51</v>
      </c>
      <c r="C62" s="432" t="s">
        <v>1728</v>
      </c>
      <c r="D62" s="422" t="s">
        <v>1600</v>
      </c>
      <c r="E62" s="422">
        <v>1</v>
      </c>
      <c r="F62" s="422">
        <v>0</v>
      </c>
      <c r="G62" s="422">
        <v>1</v>
      </c>
      <c r="H62" s="422">
        <v>0</v>
      </c>
      <c r="I62" s="422">
        <v>100</v>
      </c>
      <c r="J62" s="422"/>
      <c r="K62" s="422"/>
      <c r="L62" s="422"/>
    </row>
    <row r="63" spans="2:12" x14ac:dyDescent="0.25">
      <c r="B63" s="422">
        <v>52</v>
      </c>
      <c r="C63" s="432" t="s">
        <v>1729</v>
      </c>
      <c r="D63" s="422" t="s">
        <v>220</v>
      </c>
      <c r="E63" s="422">
        <v>1</v>
      </c>
      <c r="F63" s="422">
        <v>0</v>
      </c>
      <c r="G63" s="422">
        <v>0</v>
      </c>
      <c r="H63" s="422">
        <v>0</v>
      </c>
      <c r="I63" s="422">
        <v>0</v>
      </c>
      <c r="J63" s="422"/>
      <c r="K63" s="422"/>
      <c r="L63" s="422"/>
    </row>
    <row r="64" spans="2:12" x14ac:dyDescent="0.25">
      <c r="B64" s="422">
        <v>53</v>
      </c>
      <c r="C64" s="432" t="s">
        <v>1615</v>
      </c>
      <c r="D64" s="422" t="s">
        <v>1730</v>
      </c>
      <c r="E64" s="422">
        <v>2</v>
      </c>
      <c r="F64" s="422">
        <v>0</v>
      </c>
      <c r="G64" s="422">
        <v>2</v>
      </c>
      <c r="H64" s="422">
        <v>0</v>
      </c>
      <c r="I64" s="422">
        <v>200</v>
      </c>
      <c r="J64" s="422"/>
      <c r="K64" s="422"/>
      <c r="L64" s="422"/>
    </row>
    <row r="65" spans="2:12" ht="14.4" x14ac:dyDescent="0.3">
      <c r="B65" s="422"/>
      <c r="C65" s="433" t="s">
        <v>1731</v>
      </c>
      <c r="D65" s="431" t="s">
        <v>1732</v>
      </c>
      <c r="E65" s="422">
        <v>1</v>
      </c>
      <c r="F65" s="422">
        <v>0</v>
      </c>
      <c r="G65" s="422">
        <v>1</v>
      </c>
      <c r="H65" s="422">
        <v>0</v>
      </c>
      <c r="I65" s="422">
        <v>100</v>
      </c>
      <c r="J65" s="422"/>
      <c r="K65" s="422"/>
      <c r="L65" s="422"/>
    </row>
    <row r="66" spans="2:12" x14ac:dyDescent="0.25">
      <c r="B66" s="422">
        <v>54</v>
      </c>
      <c r="C66" s="432" t="s">
        <v>1733</v>
      </c>
      <c r="D66" s="422" t="s">
        <v>1734</v>
      </c>
      <c r="E66" s="422">
        <v>2</v>
      </c>
      <c r="F66" s="422">
        <v>0</v>
      </c>
      <c r="G66" s="422">
        <v>2</v>
      </c>
      <c r="H66" s="422">
        <v>0</v>
      </c>
      <c r="I66" s="422">
        <v>200</v>
      </c>
      <c r="J66" s="422"/>
      <c r="K66" s="422"/>
      <c r="L66" s="422"/>
    </row>
    <row r="67" spans="2:12" x14ac:dyDescent="0.25">
      <c r="B67" s="422">
        <v>55</v>
      </c>
      <c r="C67" s="432" t="s">
        <v>1735</v>
      </c>
      <c r="D67" s="422" t="s">
        <v>1736</v>
      </c>
      <c r="E67" s="422">
        <v>1</v>
      </c>
      <c r="F67" s="422">
        <v>0</v>
      </c>
      <c r="G67" s="422">
        <v>1</v>
      </c>
      <c r="H67" s="422">
        <v>0</v>
      </c>
      <c r="I67" s="422">
        <v>100</v>
      </c>
      <c r="J67" s="422"/>
      <c r="K67" s="422"/>
      <c r="L67" s="422"/>
    </row>
    <row r="68" spans="2:12" x14ac:dyDescent="0.25">
      <c r="B68" s="422">
        <v>56</v>
      </c>
      <c r="C68" s="432" t="s">
        <v>1005</v>
      </c>
      <c r="D68" s="422" t="s">
        <v>1737</v>
      </c>
      <c r="E68" s="422">
        <v>3</v>
      </c>
      <c r="F68" s="422">
        <v>0</v>
      </c>
      <c r="G68" s="422">
        <v>3</v>
      </c>
      <c r="H68" s="422">
        <v>0</v>
      </c>
      <c r="I68" s="422">
        <v>300</v>
      </c>
      <c r="J68" s="422"/>
      <c r="K68" s="422"/>
      <c r="L68" s="422"/>
    </row>
    <row r="69" spans="2:12" x14ac:dyDescent="0.25">
      <c r="B69" s="422">
        <v>57</v>
      </c>
      <c r="C69" s="432" t="s">
        <v>1738</v>
      </c>
      <c r="D69" s="422" t="s">
        <v>1739</v>
      </c>
      <c r="E69" s="422">
        <v>1</v>
      </c>
      <c r="F69" s="422">
        <v>0</v>
      </c>
      <c r="G69" s="422">
        <v>1</v>
      </c>
      <c r="H69" s="422">
        <v>0</v>
      </c>
      <c r="I69" s="422">
        <v>100</v>
      </c>
      <c r="J69" s="422"/>
      <c r="K69" s="422"/>
      <c r="L69" s="422"/>
    </row>
    <row r="70" spans="2:12" x14ac:dyDescent="0.25">
      <c r="B70" s="422">
        <v>58</v>
      </c>
      <c r="C70" s="432" t="s">
        <v>1617</v>
      </c>
      <c r="D70" s="422" t="s">
        <v>1618</v>
      </c>
      <c r="E70" s="422">
        <v>2</v>
      </c>
      <c r="F70" s="422">
        <v>0</v>
      </c>
      <c r="G70" s="422">
        <v>2</v>
      </c>
      <c r="H70" s="422">
        <v>0</v>
      </c>
      <c r="I70" s="422">
        <v>200</v>
      </c>
      <c r="J70" s="422"/>
      <c r="K70" s="422"/>
      <c r="L70" s="422"/>
    </row>
    <row r="71" spans="2:12" x14ac:dyDescent="0.25">
      <c r="B71" s="422">
        <v>60</v>
      </c>
      <c r="C71" s="432" t="s">
        <v>1621</v>
      </c>
      <c r="D71" s="422" t="s">
        <v>1622</v>
      </c>
      <c r="E71" s="422">
        <v>1</v>
      </c>
      <c r="F71" s="422">
        <v>0</v>
      </c>
      <c r="G71" s="422">
        <v>1</v>
      </c>
      <c r="H71" s="422">
        <v>0</v>
      </c>
      <c r="I71" s="422">
        <v>100</v>
      </c>
      <c r="J71" s="422"/>
      <c r="K71" s="422"/>
      <c r="L71" s="422"/>
    </row>
    <row r="72" spans="2:12" x14ac:dyDescent="0.25">
      <c r="B72" s="422">
        <v>61</v>
      </c>
      <c r="C72" s="432" t="s">
        <v>1740</v>
      </c>
      <c r="D72" s="422" t="s">
        <v>1741</v>
      </c>
      <c r="E72" s="422">
        <v>2</v>
      </c>
      <c r="F72" s="422">
        <v>0</v>
      </c>
      <c r="G72" s="422">
        <v>2</v>
      </c>
      <c r="H72" s="422">
        <v>0</v>
      </c>
      <c r="I72" s="422">
        <v>200</v>
      </c>
      <c r="J72" s="422"/>
      <c r="K72" s="422"/>
      <c r="L72" s="422"/>
    </row>
    <row r="73" spans="2:12" x14ac:dyDescent="0.25">
      <c r="B73" s="422">
        <v>62</v>
      </c>
      <c r="C73" s="432" t="s">
        <v>1625</v>
      </c>
      <c r="D73" s="422" t="s">
        <v>1626</v>
      </c>
      <c r="E73" s="422">
        <v>1</v>
      </c>
      <c r="F73" s="422">
        <v>0</v>
      </c>
      <c r="G73" s="422">
        <v>1</v>
      </c>
      <c r="H73" s="422">
        <v>0</v>
      </c>
      <c r="I73" s="422">
        <v>100</v>
      </c>
      <c r="J73" s="422"/>
      <c r="K73" s="422"/>
      <c r="L73" s="422"/>
    </row>
    <row r="74" spans="2:12" x14ac:dyDescent="0.25">
      <c r="B74" s="422">
        <v>63</v>
      </c>
      <c r="C74" s="432" t="s">
        <v>1627</v>
      </c>
      <c r="D74" s="422" t="s">
        <v>1628</v>
      </c>
      <c r="E74" s="422">
        <v>2</v>
      </c>
      <c r="F74" s="422">
        <v>0</v>
      </c>
      <c r="G74" s="422">
        <v>1</v>
      </c>
      <c r="H74" s="422">
        <v>1</v>
      </c>
      <c r="I74" s="422">
        <v>172.6</v>
      </c>
      <c r="J74" s="422"/>
      <c r="K74" s="422"/>
      <c r="L74" s="422"/>
    </row>
    <row r="75" spans="2:12" x14ac:dyDescent="0.25">
      <c r="B75" s="422">
        <v>64</v>
      </c>
      <c r="C75" s="432" t="s">
        <v>1629</v>
      </c>
      <c r="D75" s="422" t="s">
        <v>1630</v>
      </c>
      <c r="E75" s="422">
        <v>1</v>
      </c>
      <c r="F75" s="422">
        <v>0</v>
      </c>
      <c r="G75" s="422">
        <v>1</v>
      </c>
      <c r="H75" s="422">
        <v>0</v>
      </c>
      <c r="I75" s="422">
        <v>100</v>
      </c>
      <c r="J75" s="422"/>
      <c r="K75" s="422"/>
      <c r="L75" s="422"/>
    </row>
    <row r="76" spans="2:12" x14ac:dyDescent="0.25">
      <c r="B76" s="422">
        <v>65</v>
      </c>
      <c r="C76" s="432" t="s">
        <v>1742</v>
      </c>
      <c r="D76" s="422" t="s">
        <v>1743</v>
      </c>
      <c r="E76" s="422">
        <v>1</v>
      </c>
      <c r="F76" s="422">
        <v>1</v>
      </c>
      <c r="G76" s="422">
        <v>0</v>
      </c>
      <c r="H76" s="422">
        <v>0</v>
      </c>
      <c r="I76" s="422">
        <v>80</v>
      </c>
      <c r="J76" s="422"/>
      <c r="K76" s="422"/>
      <c r="L76" s="422"/>
    </row>
    <row r="77" spans="2:12" x14ac:dyDescent="0.25">
      <c r="B77" s="422">
        <v>66</v>
      </c>
      <c r="C77" s="432" t="s">
        <v>1744</v>
      </c>
      <c r="D77" s="422" t="s">
        <v>1745</v>
      </c>
      <c r="E77" s="422">
        <v>1</v>
      </c>
      <c r="F77" s="422">
        <v>0</v>
      </c>
      <c r="G77" s="422">
        <v>1</v>
      </c>
      <c r="H77" s="422">
        <v>0</v>
      </c>
      <c r="I77" s="422">
        <v>100</v>
      </c>
      <c r="J77" s="422"/>
      <c r="K77" s="422"/>
      <c r="L77" s="422"/>
    </row>
    <row r="78" spans="2:12" x14ac:dyDescent="0.25">
      <c r="B78" s="422">
        <v>67</v>
      </c>
      <c r="C78" s="432" t="s">
        <v>1746</v>
      </c>
      <c r="D78" s="422" t="s">
        <v>1747</v>
      </c>
      <c r="E78" s="422">
        <v>1</v>
      </c>
      <c r="F78" s="422">
        <v>0</v>
      </c>
      <c r="G78" s="422">
        <v>1</v>
      </c>
      <c r="H78" s="422">
        <v>0</v>
      </c>
      <c r="I78" s="422">
        <v>100</v>
      </c>
      <c r="J78" s="422"/>
      <c r="K78" s="422"/>
      <c r="L78" s="422"/>
    </row>
    <row r="79" spans="2:12" x14ac:dyDescent="0.25">
      <c r="B79" s="422">
        <v>68</v>
      </c>
      <c r="C79" s="432" t="s">
        <v>982</v>
      </c>
      <c r="D79" s="422" t="s">
        <v>1748</v>
      </c>
      <c r="E79" s="422">
        <v>1</v>
      </c>
      <c r="F79" s="422">
        <v>0</v>
      </c>
      <c r="G79" s="422">
        <v>1</v>
      </c>
      <c r="H79" s="422">
        <v>0</v>
      </c>
      <c r="I79" s="422">
        <v>100</v>
      </c>
      <c r="J79" s="422"/>
      <c r="K79" s="422"/>
      <c r="L79" s="422"/>
    </row>
    <row r="80" spans="2:12" x14ac:dyDescent="0.25">
      <c r="B80" s="422">
        <v>69</v>
      </c>
      <c r="C80" s="424" t="s">
        <v>1749</v>
      </c>
      <c r="D80" s="422" t="s">
        <v>1750</v>
      </c>
      <c r="E80" s="422">
        <v>1</v>
      </c>
      <c r="F80" s="422">
        <v>0</v>
      </c>
      <c r="G80" s="422">
        <v>1</v>
      </c>
      <c r="H80" s="422">
        <v>0</v>
      </c>
      <c r="I80" s="422">
        <v>100</v>
      </c>
      <c r="J80" s="422"/>
      <c r="K80" s="422"/>
      <c r="L80" s="422"/>
    </row>
    <row r="81" spans="2:12" x14ac:dyDescent="0.25">
      <c r="B81" s="422">
        <v>70</v>
      </c>
      <c r="C81" s="432" t="s">
        <v>664</v>
      </c>
      <c r="D81" s="422" t="s">
        <v>1751</v>
      </c>
      <c r="E81" s="422">
        <v>1</v>
      </c>
      <c r="F81" s="422">
        <v>0</v>
      </c>
      <c r="G81" s="422">
        <v>1</v>
      </c>
      <c r="H81" s="422">
        <v>0</v>
      </c>
      <c r="I81" s="422">
        <v>100</v>
      </c>
      <c r="J81" s="422"/>
      <c r="K81" s="422"/>
      <c r="L81" s="422"/>
    </row>
    <row r="82" spans="2:12" x14ac:dyDescent="0.25">
      <c r="B82" s="422">
        <v>71</v>
      </c>
      <c r="C82" s="432" t="s">
        <v>1752</v>
      </c>
      <c r="D82" s="422" t="s">
        <v>1753</v>
      </c>
      <c r="E82" s="422">
        <v>4</v>
      </c>
      <c r="F82" s="422">
        <v>1</v>
      </c>
      <c r="G82" s="422">
        <v>3</v>
      </c>
      <c r="H82" s="422">
        <v>0</v>
      </c>
      <c r="I82" s="422">
        <v>380</v>
      </c>
      <c r="J82" s="422"/>
      <c r="K82" s="422"/>
      <c r="L82" s="422"/>
    </row>
    <row r="83" spans="2:12" x14ac:dyDescent="0.25">
      <c r="B83" s="422">
        <v>72</v>
      </c>
      <c r="C83" s="432" t="s">
        <v>1754</v>
      </c>
      <c r="D83" s="422" t="s">
        <v>1755</v>
      </c>
      <c r="E83" s="422">
        <v>1</v>
      </c>
      <c r="F83" s="422">
        <v>1</v>
      </c>
      <c r="G83" s="422">
        <v>0</v>
      </c>
      <c r="H83" s="422">
        <v>0</v>
      </c>
      <c r="I83" s="422">
        <v>80</v>
      </c>
      <c r="J83" s="422"/>
      <c r="K83" s="422"/>
      <c r="L83" s="422"/>
    </row>
    <row r="84" spans="2:12" x14ac:dyDescent="0.25">
      <c r="B84" s="422">
        <v>73</v>
      </c>
      <c r="C84" s="432" t="s">
        <v>1756</v>
      </c>
      <c r="D84" s="422" t="s">
        <v>1757</v>
      </c>
      <c r="E84" s="422">
        <v>1</v>
      </c>
      <c r="F84" s="422">
        <v>0</v>
      </c>
      <c r="G84" s="422">
        <v>1</v>
      </c>
      <c r="H84" s="422">
        <v>0</v>
      </c>
      <c r="I84" s="422">
        <v>100</v>
      </c>
      <c r="J84" s="422"/>
      <c r="K84" s="422"/>
      <c r="L84" s="422"/>
    </row>
    <row r="85" spans="2:12" x14ac:dyDescent="0.25">
      <c r="B85" s="422">
        <v>74</v>
      </c>
      <c r="C85" s="432" t="s">
        <v>1177</v>
      </c>
      <c r="D85" s="422" t="s">
        <v>1758</v>
      </c>
      <c r="E85" s="422">
        <v>1</v>
      </c>
      <c r="F85" s="422">
        <v>0</v>
      </c>
      <c r="G85" s="422">
        <v>1</v>
      </c>
      <c r="H85" s="422">
        <v>0</v>
      </c>
      <c r="I85" s="422">
        <v>100</v>
      </c>
      <c r="J85" s="422"/>
      <c r="K85" s="422"/>
      <c r="L85" s="422"/>
    </row>
    <row r="86" spans="2:12" x14ac:dyDescent="0.25">
      <c r="B86" s="422">
        <v>75</v>
      </c>
      <c r="C86" s="432" t="s">
        <v>616</v>
      </c>
      <c r="D86" s="422" t="s">
        <v>1759</v>
      </c>
      <c r="E86" s="422">
        <v>1</v>
      </c>
      <c r="F86" s="422">
        <v>0</v>
      </c>
      <c r="G86" s="422">
        <v>1</v>
      </c>
      <c r="H86" s="422">
        <v>0</v>
      </c>
      <c r="I86" s="422">
        <v>100</v>
      </c>
      <c r="J86" s="422"/>
      <c r="K86" s="422"/>
      <c r="L86" s="422"/>
    </row>
    <row r="87" spans="2:12" x14ac:dyDescent="0.25">
      <c r="B87" s="422">
        <v>76</v>
      </c>
      <c r="C87" s="432" t="s">
        <v>686</v>
      </c>
      <c r="D87" s="422" t="s">
        <v>1760</v>
      </c>
      <c r="E87" s="422">
        <v>1</v>
      </c>
      <c r="F87" s="422">
        <v>0</v>
      </c>
      <c r="G87" s="422">
        <v>1</v>
      </c>
      <c r="H87" s="422">
        <v>0</v>
      </c>
      <c r="I87" s="422">
        <v>100</v>
      </c>
      <c r="J87" s="422"/>
      <c r="K87" s="422"/>
      <c r="L87" s="422"/>
    </row>
    <row r="88" spans="2:12" x14ac:dyDescent="0.25">
      <c r="B88" s="422">
        <v>77</v>
      </c>
      <c r="C88" s="432" t="s">
        <v>1761</v>
      </c>
      <c r="D88" s="422" t="s">
        <v>1762</v>
      </c>
      <c r="E88" s="422">
        <v>1</v>
      </c>
      <c r="F88" s="422">
        <v>0</v>
      </c>
      <c r="G88" s="422">
        <v>1</v>
      </c>
      <c r="H88" s="422">
        <v>0</v>
      </c>
      <c r="I88" s="422">
        <v>100</v>
      </c>
      <c r="J88" s="422"/>
      <c r="K88" s="422"/>
      <c r="L88" s="422"/>
    </row>
    <row r="89" spans="2:12" x14ac:dyDescent="0.25">
      <c r="B89" s="422">
        <v>78</v>
      </c>
      <c r="C89" s="432" t="s">
        <v>1763</v>
      </c>
      <c r="D89" s="422" t="s">
        <v>1764</v>
      </c>
      <c r="E89" s="422">
        <v>2</v>
      </c>
      <c r="F89" s="422">
        <v>0</v>
      </c>
      <c r="G89" s="422">
        <v>2</v>
      </c>
      <c r="H89" s="422">
        <v>0</v>
      </c>
      <c r="I89" s="422">
        <v>200</v>
      </c>
      <c r="J89" s="422"/>
      <c r="K89" s="422"/>
      <c r="L89" s="422"/>
    </row>
    <row r="90" spans="2:12" x14ac:dyDescent="0.25">
      <c r="B90" s="422">
        <v>79</v>
      </c>
      <c r="C90" s="432" t="s">
        <v>690</v>
      </c>
      <c r="D90" s="422" t="s">
        <v>1765</v>
      </c>
      <c r="E90" s="422">
        <v>1</v>
      </c>
      <c r="F90" s="422">
        <v>0</v>
      </c>
      <c r="G90" s="422">
        <v>1</v>
      </c>
      <c r="H90" s="422">
        <v>0</v>
      </c>
      <c r="I90" s="422">
        <v>100</v>
      </c>
      <c r="J90" s="422"/>
      <c r="K90" s="422"/>
      <c r="L90" s="422"/>
    </row>
    <row r="91" spans="2:12" x14ac:dyDescent="0.25">
      <c r="B91" s="422">
        <v>80</v>
      </c>
      <c r="C91" s="432" t="s">
        <v>629</v>
      </c>
      <c r="D91" s="422" t="s">
        <v>1330</v>
      </c>
      <c r="E91" s="422">
        <v>1</v>
      </c>
      <c r="F91" s="422">
        <v>0</v>
      </c>
      <c r="G91" s="422">
        <v>1</v>
      </c>
      <c r="H91" s="422">
        <v>0</v>
      </c>
      <c r="I91" s="422">
        <v>100</v>
      </c>
      <c r="J91" s="422"/>
      <c r="K91" s="422"/>
      <c r="L91" s="422"/>
    </row>
    <row r="92" spans="2:12" x14ac:dyDescent="0.25">
      <c r="B92" s="422">
        <v>81</v>
      </c>
      <c r="C92" s="432" t="s">
        <v>1766</v>
      </c>
      <c r="D92" s="422" t="s">
        <v>1767</v>
      </c>
      <c r="E92" s="422">
        <v>2</v>
      </c>
      <c r="F92" s="422">
        <v>1</v>
      </c>
      <c r="G92" s="422">
        <v>1</v>
      </c>
      <c r="H92" s="422">
        <v>0</v>
      </c>
      <c r="I92" s="422">
        <v>180</v>
      </c>
      <c r="J92" s="422"/>
      <c r="K92" s="422"/>
      <c r="L92" s="422"/>
    </row>
    <row r="93" spans="2:12" x14ac:dyDescent="0.25">
      <c r="B93" s="422">
        <v>82</v>
      </c>
      <c r="C93" s="432" t="s">
        <v>1768</v>
      </c>
      <c r="D93" s="422" t="s">
        <v>1769</v>
      </c>
      <c r="E93" s="422">
        <v>3</v>
      </c>
      <c r="F93" s="422">
        <v>1</v>
      </c>
      <c r="G93" s="422">
        <v>2</v>
      </c>
      <c r="H93" s="422">
        <v>0</v>
      </c>
      <c r="I93" s="422">
        <v>280</v>
      </c>
      <c r="J93" s="422"/>
      <c r="K93" s="422"/>
      <c r="L93" s="422"/>
    </row>
    <row r="94" spans="2:12" x14ac:dyDescent="0.25">
      <c r="B94" s="422">
        <v>84</v>
      </c>
      <c r="C94" s="432" t="s">
        <v>1770</v>
      </c>
      <c r="D94" s="422" t="s">
        <v>1771</v>
      </c>
      <c r="E94" s="422">
        <v>1</v>
      </c>
      <c r="F94" s="422">
        <v>0</v>
      </c>
      <c r="G94" s="422">
        <v>1</v>
      </c>
      <c r="H94" s="422">
        <v>0</v>
      </c>
      <c r="I94" s="422">
        <v>100</v>
      </c>
      <c r="J94" s="422"/>
      <c r="K94" s="422"/>
      <c r="L94" s="422"/>
    </row>
    <row r="95" spans="2:12" x14ac:dyDescent="0.25">
      <c r="B95" s="422">
        <v>85</v>
      </c>
      <c r="C95" s="432" t="s">
        <v>1772</v>
      </c>
      <c r="D95" s="422" t="s">
        <v>1773</v>
      </c>
      <c r="E95" s="422">
        <v>1</v>
      </c>
      <c r="F95" s="422">
        <v>1</v>
      </c>
      <c r="G95" s="422">
        <v>0</v>
      </c>
      <c r="H95" s="422">
        <v>0</v>
      </c>
      <c r="I95" s="422">
        <v>80</v>
      </c>
      <c r="J95" s="422"/>
      <c r="K95" s="422"/>
      <c r="L95" s="422"/>
    </row>
    <row r="96" spans="2:12" x14ac:dyDescent="0.25">
      <c r="B96" s="422">
        <v>86</v>
      </c>
      <c r="C96" s="432" t="s">
        <v>1774</v>
      </c>
      <c r="D96" s="422" t="s">
        <v>202</v>
      </c>
      <c r="E96" s="422">
        <v>3</v>
      </c>
      <c r="F96" s="422">
        <v>1</v>
      </c>
      <c r="G96" s="422">
        <v>2</v>
      </c>
      <c r="H96" s="422">
        <v>0</v>
      </c>
      <c r="I96" s="422">
        <v>280</v>
      </c>
      <c r="J96" s="422"/>
      <c r="K96" s="422"/>
      <c r="L96" s="422"/>
    </row>
    <row r="97" spans="2:12" x14ac:dyDescent="0.25">
      <c r="B97" s="422">
        <v>87</v>
      </c>
      <c r="C97" s="432" t="s">
        <v>1775</v>
      </c>
      <c r="D97" s="422" t="s">
        <v>1776</v>
      </c>
      <c r="E97" s="422">
        <v>1</v>
      </c>
      <c r="F97" s="422">
        <v>0</v>
      </c>
      <c r="G97" s="422">
        <v>1</v>
      </c>
      <c r="H97" s="422">
        <v>0</v>
      </c>
      <c r="I97" s="422">
        <v>100</v>
      </c>
      <c r="J97" s="422"/>
      <c r="K97" s="422"/>
      <c r="L97" s="422"/>
    </row>
    <row r="98" spans="2:12" x14ac:dyDescent="0.25">
      <c r="B98" s="422">
        <v>88</v>
      </c>
      <c r="C98" s="432" t="s">
        <v>832</v>
      </c>
      <c r="D98" s="422" t="s">
        <v>1776</v>
      </c>
      <c r="E98" s="422">
        <v>2</v>
      </c>
      <c r="F98" s="422">
        <v>1</v>
      </c>
      <c r="G98" s="422">
        <v>1</v>
      </c>
      <c r="H98" s="422">
        <v>0</v>
      </c>
      <c r="I98" s="422">
        <v>180</v>
      </c>
      <c r="J98" s="422"/>
      <c r="K98" s="422"/>
      <c r="L98" s="422"/>
    </row>
    <row r="99" spans="2:12" x14ac:dyDescent="0.25">
      <c r="B99" s="422">
        <v>89</v>
      </c>
      <c r="C99" s="432" t="s">
        <v>1777</v>
      </c>
      <c r="D99" s="422" t="s">
        <v>1778</v>
      </c>
      <c r="E99" s="422">
        <v>3</v>
      </c>
      <c r="F99" s="422">
        <v>1</v>
      </c>
      <c r="G99" s="422">
        <v>1</v>
      </c>
      <c r="H99" s="422">
        <v>1</v>
      </c>
      <c r="I99" s="422">
        <v>230</v>
      </c>
      <c r="J99" s="422"/>
      <c r="K99" s="422"/>
      <c r="L99" s="422"/>
    </row>
    <row r="100" spans="2:12" x14ac:dyDescent="0.25">
      <c r="B100" s="422">
        <v>87</v>
      </c>
      <c r="C100" s="432" t="s">
        <v>539</v>
      </c>
      <c r="D100" s="422" t="s">
        <v>1779</v>
      </c>
      <c r="E100" s="422">
        <v>1</v>
      </c>
      <c r="F100" s="422">
        <v>1</v>
      </c>
      <c r="G100" s="422">
        <v>0</v>
      </c>
      <c r="H100" s="422">
        <v>0</v>
      </c>
      <c r="I100" s="422">
        <v>80</v>
      </c>
      <c r="J100" s="422"/>
      <c r="K100" s="422"/>
      <c r="L100" s="422"/>
    </row>
    <row r="101" spans="2:12" ht="14.4" x14ac:dyDescent="0.3">
      <c r="B101" s="422">
        <v>90</v>
      </c>
      <c r="C101" s="433" t="s">
        <v>1780</v>
      </c>
      <c r="D101" s="422" t="s">
        <v>1781</v>
      </c>
      <c r="E101" s="422">
        <v>1</v>
      </c>
      <c r="F101" s="422">
        <v>1</v>
      </c>
      <c r="G101" s="422">
        <v>0</v>
      </c>
      <c r="H101" s="422">
        <v>0</v>
      </c>
      <c r="I101" s="422">
        <v>80</v>
      </c>
      <c r="J101" s="422"/>
      <c r="K101" s="422"/>
      <c r="L101" s="422"/>
    </row>
    <row r="102" spans="2:12" x14ac:dyDescent="0.25">
      <c r="B102" s="422">
        <v>91</v>
      </c>
      <c r="C102" s="432" t="s">
        <v>1782</v>
      </c>
      <c r="D102" s="422" t="s">
        <v>1783</v>
      </c>
      <c r="E102" s="422">
        <v>1</v>
      </c>
      <c r="F102" s="422">
        <v>0</v>
      </c>
      <c r="G102" s="422">
        <v>1</v>
      </c>
      <c r="H102" s="422">
        <v>0</v>
      </c>
      <c r="I102" s="422">
        <v>115</v>
      </c>
      <c r="J102" s="422"/>
      <c r="K102" s="422"/>
      <c r="L102" s="422"/>
    </row>
    <row r="103" spans="2:12" x14ac:dyDescent="0.25">
      <c r="B103" s="422">
        <v>92</v>
      </c>
      <c r="C103" s="432" t="s">
        <v>1784</v>
      </c>
      <c r="D103" s="422" t="s">
        <v>1785</v>
      </c>
      <c r="E103" s="422">
        <v>1</v>
      </c>
      <c r="F103" s="422">
        <v>0</v>
      </c>
      <c r="G103" s="422">
        <v>1</v>
      </c>
      <c r="H103" s="422">
        <v>0</v>
      </c>
      <c r="I103" s="422">
        <v>115</v>
      </c>
      <c r="J103" s="422"/>
      <c r="K103" s="422"/>
      <c r="L103" s="422"/>
    </row>
    <row r="104" spans="2:12" ht="14.4" x14ac:dyDescent="0.3">
      <c r="B104" s="422">
        <v>94</v>
      </c>
      <c r="C104" s="433" t="s">
        <v>1786</v>
      </c>
      <c r="D104" s="422" t="s">
        <v>1787</v>
      </c>
      <c r="E104" s="422">
        <v>1</v>
      </c>
      <c r="F104" s="422">
        <v>1</v>
      </c>
      <c r="G104" s="422">
        <v>0</v>
      </c>
      <c r="H104" s="422">
        <v>0</v>
      </c>
      <c r="I104" s="422">
        <v>80</v>
      </c>
      <c r="J104" s="422"/>
      <c r="K104" s="422"/>
      <c r="L104" s="422"/>
    </row>
    <row r="105" spans="2:12" x14ac:dyDescent="0.25">
      <c r="B105" s="422">
        <v>95</v>
      </c>
      <c r="C105" s="432" t="s">
        <v>1788</v>
      </c>
      <c r="D105" s="422" t="s">
        <v>1789</v>
      </c>
      <c r="E105" s="422">
        <v>2</v>
      </c>
      <c r="F105" s="422">
        <v>0</v>
      </c>
      <c r="G105" s="422">
        <v>2</v>
      </c>
      <c r="H105" s="422">
        <v>0</v>
      </c>
      <c r="I105" s="422">
        <v>200</v>
      </c>
      <c r="J105" s="422"/>
      <c r="K105" s="422"/>
      <c r="L105" s="422"/>
    </row>
    <row r="106" spans="2:12" ht="14.4" x14ac:dyDescent="0.3">
      <c r="B106" s="422"/>
      <c r="C106" s="422"/>
      <c r="D106" s="422"/>
      <c r="E106" s="422"/>
      <c r="F106" s="422"/>
      <c r="G106" s="422"/>
      <c r="H106" s="422"/>
      <c r="I106" s="422"/>
      <c r="J106" s="422"/>
      <c r="K106" s="422"/>
      <c r="L106" s="434" t="s">
        <v>5</v>
      </c>
    </row>
    <row r="107" spans="2:12" x14ac:dyDescent="0.25">
      <c r="B107" s="422"/>
      <c r="C107" s="422"/>
      <c r="D107" s="422"/>
      <c r="E107" s="422">
        <f t="shared" ref="E107:K107" si="0">SUM(E15:E106)</f>
        <v>134</v>
      </c>
      <c r="F107" s="422">
        <f t="shared" si="0"/>
        <v>46</v>
      </c>
      <c r="G107" s="422">
        <f t="shared" si="0"/>
        <v>84</v>
      </c>
      <c r="H107" s="422">
        <f t="shared" si="0"/>
        <v>4</v>
      </c>
      <c r="I107" s="422">
        <f t="shared" si="0"/>
        <v>10539.6</v>
      </c>
      <c r="J107" s="422">
        <f t="shared" si="0"/>
        <v>287</v>
      </c>
      <c r="K107" s="422">
        <f t="shared" si="0"/>
        <v>160</v>
      </c>
      <c r="L107" s="435">
        <f>SUM(I107:K107)</f>
        <v>10986.6</v>
      </c>
    </row>
    <row r="109" spans="2:12" x14ac:dyDescent="0.25">
      <c r="C109" s="10" t="s">
        <v>1939</v>
      </c>
      <c r="E109" s="10">
        <v>160</v>
      </c>
      <c r="F109" s="10" t="s">
        <v>1940</v>
      </c>
      <c r="H109" s="10" t="s">
        <v>1942</v>
      </c>
      <c r="J109" s="526" t="s">
        <v>1946</v>
      </c>
    </row>
  </sheetData>
  <mergeCells count="1">
    <mergeCell ref="B11:L11"/>
  </mergeCells>
  <pageMargins left="0.7" right="0.7" top="0.75" bottom="0.75" header="0.3" footer="0.3"/>
  <pageSetup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C542B-D723-47C1-9B99-51AA66A18819}">
  <dimension ref="B10:J125"/>
  <sheetViews>
    <sheetView showGridLines="0" topLeftCell="A125" workbookViewId="0">
      <selection activeCell="B125" sqref="B125"/>
    </sheetView>
  </sheetViews>
  <sheetFormatPr baseColWidth="10" defaultRowHeight="10.199999999999999" x14ac:dyDescent="0.25"/>
  <cols>
    <col min="1" max="2" width="11.5546875" style="614"/>
    <col min="3" max="3" width="49" style="614" bestFit="1" customWidth="1"/>
    <col min="4" max="4" width="8.77734375" style="614" bestFit="1" customWidth="1"/>
    <col min="5" max="5" width="13" style="614" customWidth="1"/>
    <col min="6" max="6" width="15.33203125" style="614" customWidth="1"/>
    <col min="7" max="7" width="23.33203125" style="614" bestFit="1" customWidth="1"/>
    <col min="8" max="8" width="7.6640625" style="614" bestFit="1" customWidth="1"/>
    <col min="9" max="9" width="11.109375" style="614" bestFit="1" customWidth="1"/>
    <col min="10" max="16384" width="11.5546875" style="614"/>
  </cols>
  <sheetData>
    <row r="10" spans="2:9" ht="10.8" thickBot="1" x14ac:dyDescent="0.3"/>
    <row r="11" spans="2:9" ht="13.8" thickBot="1" x14ac:dyDescent="0.3">
      <c r="B11" s="717" t="s">
        <v>2507</v>
      </c>
      <c r="C11" s="718"/>
      <c r="D11" s="718"/>
      <c r="E11" s="718"/>
      <c r="F11" s="718"/>
      <c r="G11" s="718"/>
      <c r="H11" s="718"/>
      <c r="I11" s="719"/>
    </row>
    <row r="13" spans="2:9" x14ac:dyDescent="0.2">
      <c r="B13" s="626">
        <v>1</v>
      </c>
      <c r="C13" s="626" t="s">
        <v>2296</v>
      </c>
      <c r="D13" s="627"/>
      <c r="E13" s="626"/>
      <c r="F13" s="626"/>
      <c r="G13" s="626"/>
      <c r="H13" s="626"/>
      <c r="I13" s="626"/>
    </row>
    <row r="14" spans="2:9" x14ac:dyDescent="0.2">
      <c r="B14" s="625" t="s">
        <v>1009</v>
      </c>
      <c r="C14" s="625" t="s">
        <v>168</v>
      </c>
      <c r="D14" s="625" t="s">
        <v>137</v>
      </c>
      <c r="E14" s="625" t="s">
        <v>2297</v>
      </c>
      <c r="F14" s="628" t="s">
        <v>310</v>
      </c>
      <c r="G14" s="628" t="s">
        <v>2298</v>
      </c>
      <c r="H14" s="628" t="s">
        <v>2299</v>
      </c>
      <c r="I14" s="628" t="s">
        <v>2300</v>
      </c>
    </row>
    <row r="15" spans="2:9" x14ac:dyDescent="0.2">
      <c r="B15" s="615">
        <v>1</v>
      </c>
      <c r="C15" s="615" t="s">
        <v>2301</v>
      </c>
      <c r="D15" s="615" t="s">
        <v>2302</v>
      </c>
      <c r="E15" s="642">
        <v>65</v>
      </c>
      <c r="F15" s="643"/>
      <c r="G15" s="629" t="s">
        <v>2303</v>
      </c>
      <c r="H15" s="629" t="s">
        <v>1796</v>
      </c>
      <c r="I15" s="629" t="s">
        <v>2304</v>
      </c>
    </row>
    <row r="16" spans="2:9" x14ac:dyDescent="0.2">
      <c r="B16" s="616">
        <v>2</v>
      </c>
      <c r="C16" s="616" t="s">
        <v>2305</v>
      </c>
      <c r="D16" s="616" t="s">
        <v>1753</v>
      </c>
      <c r="E16" s="644">
        <v>55</v>
      </c>
      <c r="F16" s="643"/>
      <c r="G16" s="629" t="s">
        <v>2306</v>
      </c>
      <c r="H16" s="629" t="s">
        <v>1796</v>
      </c>
      <c r="I16" s="629" t="s">
        <v>2307</v>
      </c>
    </row>
    <row r="17" spans="2:9" x14ac:dyDescent="0.2">
      <c r="B17" s="615">
        <v>3</v>
      </c>
      <c r="C17" s="615" t="s">
        <v>2308</v>
      </c>
      <c r="D17" s="615" t="s">
        <v>2097</v>
      </c>
      <c r="E17" s="645">
        <v>40</v>
      </c>
      <c r="F17" s="646">
        <v>15</v>
      </c>
      <c r="G17" s="631" t="s">
        <v>2309</v>
      </c>
      <c r="H17" s="629" t="s">
        <v>1796</v>
      </c>
      <c r="I17" s="629" t="s">
        <v>2310</v>
      </c>
    </row>
    <row r="18" spans="2:9" x14ac:dyDescent="0.2">
      <c r="B18" s="616">
        <v>4</v>
      </c>
      <c r="C18" s="616" t="s">
        <v>2311</v>
      </c>
      <c r="D18" s="616" t="s">
        <v>1737</v>
      </c>
      <c r="E18" s="647">
        <v>55</v>
      </c>
      <c r="F18" s="643"/>
      <c r="G18" s="629" t="s">
        <v>2312</v>
      </c>
      <c r="H18" s="629" t="s">
        <v>1796</v>
      </c>
      <c r="I18" s="629" t="s">
        <v>2313</v>
      </c>
    </row>
    <row r="19" spans="2:9" x14ac:dyDescent="0.2">
      <c r="B19" s="615">
        <v>5</v>
      </c>
      <c r="C19" s="615"/>
      <c r="D19" s="615"/>
      <c r="E19" s="645"/>
      <c r="F19" s="643"/>
      <c r="G19" s="629"/>
      <c r="H19" s="629"/>
      <c r="I19" s="629"/>
    </row>
    <row r="20" spans="2:9" x14ac:dyDescent="0.2">
      <c r="B20" s="616">
        <v>6</v>
      </c>
      <c r="C20" s="616" t="s">
        <v>2314</v>
      </c>
      <c r="D20" s="616" t="s">
        <v>2315</v>
      </c>
      <c r="E20" s="642">
        <v>55</v>
      </c>
      <c r="F20" s="643"/>
      <c r="G20" s="629" t="s">
        <v>2316</v>
      </c>
      <c r="H20" s="629" t="s">
        <v>1796</v>
      </c>
      <c r="I20" s="629" t="s">
        <v>2317</v>
      </c>
    </row>
    <row r="21" spans="2:9" x14ac:dyDescent="0.2">
      <c r="B21" s="615">
        <v>7</v>
      </c>
      <c r="C21" s="615" t="s">
        <v>2318</v>
      </c>
      <c r="D21" s="615" t="s">
        <v>2315</v>
      </c>
      <c r="E21" s="644">
        <v>55</v>
      </c>
      <c r="F21" s="643"/>
      <c r="G21" s="629" t="s">
        <v>2319</v>
      </c>
      <c r="H21" s="629" t="s">
        <v>1796</v>
      </c>
      <c r="I21" s="629" t="s">
        <v>2320</v>
      </c>
    </row>
    <row r="22" spans="2:9" x14ac:dyDescent="0.2">
      <c r="B22" s="616">
        <v>8</v>
      </c>
      <c r="C22" s="616" t="s">
        <v>2321</v>
      </c>
      <c r="D22" s="616" t="s">
        <v>2322</v>
      </c>
      <c r="E22" s="642">
        <v>55</v>
      </c>
      <c r="F22" s="643"/>
      <c r="G22" s="629" t="s">
        <v>2323</v>
      </c>
      <c r="H22" s="629" t="s">
        <v>1796</v>
      </c>
      <c r="I22" s="629" t="s">
        <v>2324</v>
      </c>
    </row>
    <row r="23" spans="2:9" x14ac:dyDescent="0.2">
      <c r="B23" s="615">
        <v>9</v>
      </c>
      <c r="C23" s="615" t="s">
        <v>2325</v>
      </c>
      <c r="D23" s="615" t="s">
        <v>2326</v>
      </c>
      <c r="E23" s="645">
        <v>55</v>
      </c>
      <c r="F23" s="643"/>
      <c r="G23" s="629" t="s">
        <v>2327</v>
      </c>
      <c r="H23" s="629" t="s">
        <v>1796</v>
      </c>
      <c r="I23" s="629" t="s">
        <v>2328</v>
      </c>
    </row>
    <row r="24" spans="2:9" x14ac:dyDescent="0.2">
      <c r="B24" s="616">
        <v>10</v>
      </c>
      <c r="C24" s="616" t="s">
        <v>2329</v>
      </c>
      <c r="D24" s="616" t="s">
        <v>1634</v>
      </c>
      <c r="E24" s="647">
        <v>0</v>
      </c>
      <c r="F24" s="646">
        <v>55</v>
      </c>
      <c r="G24" s="629" t="s">
        <v>310</v>
      </c>
      <c r="H24" s="629" t="s">
        <v>1796</v>
      </c>
      <c r="I24" s="629" t="s">
        <v>2330</v>
      </c>
    </row>
    <row r="25" spans="2:9" x14ac:dyDescent="0.2">
      <c r="B25" s="615">
        <v>11</v>
      </c>
      <c r="C25" s="615" t="s">
        <v>2331</v>
      </c>
      <c r="D25" s="615" t="s">
        <v>2332</v>
      </c>
      <c r="E25" s="644">
        <v>55</v>
      </c>
      <c r="F25" s="643"/>
      <c r="G25" s="629" t="s">
        <v>2333</v>
      </c>
      <c r="H25" s="629" t="s">
        <v>1796</v>
      </c>
      <c r="I25" s="629" t="s">
        <v>2334</v>
      </c>
    </row>
    <row r="26" spans="2:9" x14ac:dyDescent="0.2">
      <c r="B26" s="616">
        <v>12</v>
      </c>
      <c r="C26" s="616" t="s">
        <v>2335</v>
      </c>
      <c r="D26" s="616" t="s">
        <v>1718</v>
      </c>
      <c r="E26" s="647">
        <v>65</v>
      </c>
      <c r="F26" s="648"/>
      <c r="G26" s="629" t="s">
        <v>2336</v>
      </c>
      <c r="H26" s="629" t="s">
        <v>1796</v>
      </c>
      <c r="I26" s="629" t="s">
        <v>2337</v>
      </c>
    </row>
    <row r="27" spans="2:9" x14ac:dyDescent="0.2">
      <c r="B27" s="615">
        <v>13</v>
      </c>
      <c r="C27" s="615" t="s">
        <v>2338</v>
      </c>
      <c r="D27" s="615" t="s">
        <v>2339</v>
      </c>
      <c r="E27" s="645">
        <v>55</v>
      </c>
      <c r="F27" s="643"/>
      <c r="G27" s="629" t="s">
        <v>2340</v>
      </c>
      <c r="H27" s="629" t="s">
        <v>1796</v>
      </c>
      <c r="I27" s="629" t="s">
        <v>2341</v>
      </c>
    </row>
    <row r="28" spans="2:9" x14ac:dyDescent="0.2">
      <c r="B28" s="616">
        <v>14</v>
      </c>
      <c r="C28" s="616" t="s">
        <v>2342</v>
      </c>
      <c r="D28" s="616" t="s">
        <v>213</v>
      </c>
      <c r="E28" s="647">
        <v>55</v>
      </c>
      <c r="F28" s="648"/>
      <c r="G28" s="629" t="s">
        <v>2343</v>
      </c>
      <c r="H28" s="629" t="s">
        <v>1796</v>
      </c>
      <c r="I28" s="629" t="s">
        <v>2344</v>
      </c>
    </row>
    <row r="29" spans="2:9" x14ac:dyDescent="0.2">
      <c r="B29" s="615">
        <v>15</v>
      </c>
      <c r="C29" s="615" t="s">
        <v>2345</v>
      </c>
      <c r="D29" s="615" t="s">
        <v>2101</v>
      </c>
      <c r="E29" s="644">
        <v>55</v>
      </c>
      <c r="F29" s="643"/>
      <c r="G29" s="629" t="s">
        <v>2346</v>
      </c>
      <c r="H29" s="629" t="s">
        <v>1796</v>
      </c>
      <c r="I29" s="629" t="s">
        <v>2347</v>
      </c>
    </row>
    <row r="30" spans="2:9" x14ac:dyDescent="0.2">
      <c r="B30" s="616">
        <v>16</v>
      </c>
      <c r="C30" s="616" t="s">
        <v>2348</v>
      </c>
      <c r="D30" s="616" t="s">
        <v>2349</v>
      </c>
      <c r="E30" s="644">
        <v>55</v>
      </c>
      <c r="F30" s="643"/>
      <c r="G30" s="629" t="s">
        <v>2350</v>
      </c>
      <c r="H30" s="629" t="s">
        <v>1796</v>
      </c>
      <c r="I30" s="629" t="s">
        <v>2351</v>
      </c>
    </row>
    <row r="31" spans="2:9" x14ac:dyDescent="0.2">
      <c r="B31" s="615">
        <v>17</v>
      </c>
      <c r="C31" s="615" t="s">
        <v>2352</v>
      </c>
      <c r="D31" s="615" t="s">
        <v>1606</v>
      </c>
      <c r="E31" s="645">
        <v>55</v>
      </c>
      <c r="F31" s="649"/>
      <c r="G31" s="632" t="s">
        <v>2353</v>
      </c>
      <c r="H31" s="633" t="s">
        <v>1796</v>
      </c>
      <c r="I31" s="629" t="s">
        <v>2354</v>
      </c>
    </row>
    <row r="32" spans="2:9" x14ac:dyDescent="0.2">
      <c r="B32" s="616">
        <v>18</v>
      </c>
      <c r="C32" s="616" t="s">
        <v>2355</v>
      </c>
      <c r="D32" s="616" t="s">
        <v>202</v>
      </c>
      <c r="E32" s="642">
        <v>55</v>
      </c>
      <c r="F32" s="643"/>
      <c r="G32" s="629" t="s">
        <v>2356</v>
      </c>
      <c r="H32" s="629" t="s">
        <v>1796</v>
      </c>
      <c r="I32" s="629" t="s">
        <v>2357</v>
      </c>
    </row>
    <row r="33" spans="2:9" x14ac:dyDescent="0.2">
      <c r="B33" s="615">
        <v>19</v>
      </c>
      <c r="C33" s="615" t="s">
        <v>2358</v>
      </c>
      <c r="D33" s="615" t="s">
        <v>2359</v>
      </c>
      <c r="E33" s="645">
        <v>55</v>
      </c>
      <c r="F33" s="649"/>
      <c r="G33" s="632" t="s">
        <v>2360</v>
      </c>
      <c r="H33" s="629" t="s">
        <v>1796</v>
      </c>
      <c r="I33" s="629" t="s">
        <v>2361</v>
      </c>
    </row>
    <row r="34" spans="2:9" x14ac:dyDescent="0.2">
      <c r="B34" s="616">
        <v>20</v>
      </c>
      <c r="C34" s="616" t="s">
        <v>2362</v>
      </c>
      <c r="D34" s="616" t="s">
        <v>205</v>
      </c>
      <c r="E34" s="642">
        <v>55</v>
      </c>
      <c r="F34" s="643"/>
      <c r="G34" s="629" t="s">
        <v>2363</v>
      </c>
      <c r="H34" s="629" t="s">
        <v>1796</v>
      </c>
      <c r="I34" s="629" t="s">
        <v>2364</v>
      </c>
    </row>
    <row r="35" spans="2:9" x14ac:dyDescent="0.2">
      <c r="B35" s="615">
        <v>21</v>
      </c>
      <c r="C35" s="615" t="s">
        <v>2365</v>
      </c>
      <c r="D35" s="615" t="s">
        <v>2366</v>
      </c>
      <c r="E35" s="645">
        <v>65</v>
      </c>
      <c r="F35" s="643"/>
      <c r="G35" s="629" t="s">
        <v>2367</v>
      </c>
      <c r="H35" s="629" t="s">
        <v>1796</v>
      </c>
      <c r="I35" s="629" t="s">
        <v>2368</v>
      </c>
    </row>
    <row r="36" spans="2:9" x14ac:dyDescent="0.2">
      <c r="B36" s="616">
        <v>22</v>
      </c>
      <c r="C36" s="616" t="s">
        <v>2369</v>
      </c>
      <c r="D36" s="616" t="s">
        <v>2370</v>
      </c>
      <c r="E36" s="647">
        <v>0</v>
      </c>
      <c r="F36" s="646">
        <v>55</v>
      </c>
      <c r="G36" s="629" t="s">
        <v>310</v>
      </c>
      <c r="H36" s="629" t="s">
        <v>1796</v>
      </c>
      <c r="I36" s="629" t="s">
        <v>2371</v>
      </c>
    </row>
    <row r="37" spans="2:9" x14ac:dyDescent="0.2">
      <c r="B37" s="615">
        <v>23</v>
      </c>
      <c r="C37" s="615" t="s">
        <v>2372</v>
      </c>
      <c r="D37" s="615" t="s">
        <v>2373</v>
      </c>
      <c r="E37" s="644">
        <v>55</v>
      </c>
      <c r="F37" s="643"/>
      <c r="G37" s="629" t="s">
        <v>2374</v>
      </c>
      <c r="H37" s="629" t="s">
        <v>1796</v>
      </c>
      <c r="I37" s="629" t="s">
        <v>2375</v>
      </c>
    </row>
    <row r="38" spans="2:9" x14ac:dyDescent="0.2">
      <c r="B38" s="616">
        <v>24</v>
      </c>
      <c r="C38" s="616" t="s">
        <v>2376</v>
      </c>
      <c r="D38" s="616" t="s">
        <v>1685</v>
      </c>
      <c r="E38" s="647">
        <v>55</v>
      </c>
      <c r="F38" s="649"/>
      <c r="G38" s="632" t="s">
        <v>2377</v>
      </c>
      <c r="H38" s="629" t="s">
        <v>1796</v>
      </c>
      <c r="I38" s="629" t="s">
        <v>2378</v>
      </c>
    </row>
    <row r="39" spans="2:9" x14ac:dyDescent="0.2">
      <c r="B39" s="615">
        <v>25</v>
      </c>
      <c r="C39" s="615" t="s">
        <v>2379</v>
      </c>
      <c r="D39" s="615" t="s">
        <v>1800</v>
      </c>
      <c r="E39" s="644">
        <v>55</v>
      </c>
      <c r="F39" s="643"/>
      <c r="G39" s="629" t="s">
        <v>2380</v>
      </c>
      <c r="H39" s="629" t="s">
        <v>1796</v>
      </c>
      <c r="I39" s="629" t="s">
        <v>2381</v>
      </c>
    </row>
    <row r="40" spans="2:9" x14ac:dyDescent="0.2">
      <c r="B40" s="616">
        <v>26</v>
      </c>
      <c r="C40" s="616" t="s">
        <v>2382</v>
      </c>
      <c r="D40" s="616" t="s">
        <v>2383</v>
      </c>
      <c r="E40" s="647">
        <v>55</v>
      </c>
      <c r="F40" s="648"/>
      <c r="G40" s="629" t="s">
        <v>2384</v>
      </c>
      <c r="H40" s="629" t="s">
        <v>1796</v>
      </c>
      <c r="I40" s="629" t="s">
        <v>2385</v>
      </c>
    </row>
    <row r="41" spans="2:9" x14ac:dyDescent="0.2">
      <c r="B41" s="616">
        <v>27</v>
      </c>
      <c r="C41" s="616" t="s">
        <v>2386</v>
      </c>
      <c r="D41" s="616" t="s">
        <v>1660</v>
      </c>
      <c r="E41" s="647">
        <v>55</v>
      </c>
      <c r="F41" s="648"/>
      <c r="G41" s="629" t="s">
        <v>2387</v>
      </c>
      <c r="H41" s="629" t="s">
        <v>1796</v>
      </c>
      <c r="I41" s="629" t="s">
        <v>2388</v>
      </c>
    </row>
    <row r="42" spans="2:9" x14ac:dyDescent="0.2">
      <c r="B42" s="615">
        <v>28</v>
      </c>
      <c r="C42" s="617" t="s">
        <v>2218</v>
      </c>
      <c r="D42" s="634" t="s">
        <v>2389</v>
      </c>
      <c r="E42" s="642">
        <v>55</v>
      </c>
      <c r="F42" s="643"/>
      <c r="G42" s="629" t="s">
        <v>2390</v>
      </c>
      <c r="H42" s="629" t="s">
        <v>1796</v>
      </c>
      <c r="I42" s="629" t="s">
        <v>2391</v>
      </c>
    </row>
    <row r="43" spans="2:9" x14ac:dyDescent="0.2">
      <c r="B43" s="616">
        <v>29</v>
      </c>
      <c r="C43" s="618" t="s">
        <v>2392</v>
      </c>
      <c r="D43" s="618" t="s">
        <v>2393</v>
      </c>
      <c r="E43" s="642">
        <v>65</v>
      </c>
      <c r="F43" s="646"/>
      <c r="G43" s="630" t="s">
        <v>2394</v>
      </c>
      <c r="H43" s="630" t="s">
        <v>1796</v>
      </c>
      <c r="I43" s="630" t="s">
        <v>2395</v>
      </c>
    </row>
    <row r="44" spans="2:9" x14ac:dyDescent="0.2">
      <c r="B44" s="615">
        <v>30</v>
      </c>
      <c r="C44" s="617"/>
      <c r="D44" s="634"/>
      <c r="E44" s="642"/>
      <c r="F44" s="643"/>
      <c r="G44" s="629"/>
      <c r="H44" s="629"/>
      <c r="I44" s="629"/>
    </row>
    <row r="45" spans="2:9" x14ac:dyDescent="0.2">
      <c r="B45" s="616">
        <v>31</v>
      </c>
      <c r="C45" s="618"/>
      <c r="D45" s="618"/>
      <c r="E45" s="642">
        <f>SUM(E15:E44)</f>
        <v>1455</v>
      </c>
      <c r="F45" s="646">
        <f>SUM(F15:F44)</f>
        <v>125</v>
      </c>
      <c r="G45" s="630"/>
      <c r="H45" s="630"/>
      <c r="I45" s="630"/>
    </row>
    <row r="46" spans="2:9" x14ac:dyDescent="0.2">
      <c r="B46" s="626"/>
      <c r="C46" s="626"/>
      <c r="D46" s="626"/>
      <c r="E46" s="650"/>
      <c r="F46" s="626"/>
      <c r="G46" s="626"/>
      <c r="H46" s="626"/>
      <c r="I46" s="626"/>
    </row>
    <row r="47" spans="2:9" x14ac:dyDescent="0.2">
      <c r="B47" s="626"/>
      <c r="C47" s="626"/>
      <c r="D47" s="626"/>
      <c r="E47" s="626"/>
      <c r="F47" s="626"/>
      <c r="G47" s="626"/>
      <c r="H47" s="626"/>
      <c r="I47" s="626"/>
    </row>
    <row r="48" spans="2:9" x14ac:dyDescent="0.2">
      <c r="B48" s="626">
        <v>1</v>
      </c>
      <c r="C48" s="626" t="s">
        <v>2396</v>
      </c>
      <c r="D48" s="627"/>
      <c r="E48" s="626"/>
      <c r="F48" s="626"/>
      <c r="G48" s="626"/>
      <c r="H48" s="626"/>
      <c r="I48" s="626"/>
    </row>
    <row r="49" spans="2:9" x14ac:dyDescent="0.2">
      <c r="B49" s="619" t="s">
        <v>133</v>
      </c>
      <c r="C49" s="619" t="s">
        <v>168</v>
      </c>
      <c r="D49" s="619" t="s">
        <v>137</v>
      </c>
      <c r="E49" s="625" t="s">
        <v>2297</v>
      </c>
      <c r="F49" s="628" t="s">
        <v>310</v>
      </c>
      <c r="G49" s="628" t="s">
        <v>2164</v>
      </c>
      <c r="H49" s="628" t="s">
        <v>2299</v>
      </c>
      <c r="I49" s="628" t="s">
        <v>2300</v>
      </c>
    </row>
    <row r="50" spans="2:9" x14ac:dyDescent="0.2">
      <c r="B50" s="620">
        <v>1</v>
      </c>
      <c r="C50" s="621" t="s">
        <v>2397</v>
      </c>
      <c r="D50" s="620" t="s">
        <v>1748</v>
      </c>
      <c r="E50" s="645">
        <v>55</v>
      </c>
      <c r="F50" s="648"/>
      <c r="G50" s="631" t="s">
        <v>2398</v>
      </c>
      <c r="H50" s="629" t="s">
        <v>1796</v>
      </c>
      <c r="I50" s="629" t="s">
        <v>2399</v>
      </c>
    </row>
    <row r="51" spans="2:9" x14ac:dyDescent="0.2">
      <c r="B51" s="622">
        <v>2</v>
      </c>
      <c r="C51" s="623" t="s">
        <v>2400</v>
      </c>
      <c r="D51" s="622" t="s">
        <v>2322</v>
      </c>
      <c r="E51" s="644">
        <v>55</v>
      </c>
      <c r="F51" s="643"/>
      <c r="G51" s="629" t="s">
        <v>2323</v>
      </c>
      <c r="H51" s="629" t="s">
        <v>1796</v>
      </c>
      <c r="I51" s="629" t="s">
        <v>2401</v>
      </c>
    </row>
    <row r="52" spans="2:9" x14ac:dyDescent="0.2">
      <c r="B52" s="620">
        <v>3</v>
      </c>
      <c r="C52" s="621" t="s">
        <v>2402</v>
      </c>
      <c r="D52" s="620" t="s">
        <v>2315</v>
      </c>
      <c r="E52" s="645">
        <v>0</v>
      </c>
      <c r="F52" s="643"/>
      <c r="G52" s="629">
        <v>0</v>
      </c>
      <c r="H52" s="635" t="s">
        <v>2403</v>
      </c>
      <c r="I52" s="629" t="s">
        <v>2404</v>
      </c>
    </row>
    <row r="53" spans="2:9" x14ac:dyDescent="0.2">
      <c r="B53" s="622">
        <v>4</v>
      </c>
      <c r="C53" s="623" t="s">
        <v>2405</v>
      </c>
      <c r="D53" s="622" t="s">
        <v>2326</v>
      </c>
      <c r="E53" s="647">
        <v>55</v>
      </c>
      <c r="F53" s="648"/>
      <c r="G53" s="631" t="s">
        <v>2406</v>
      </c>
      <c r="H53" s="629" t="s">
        <v>1796</v>
      </c>
      <c r="I53" s="629" t="s">
        <v>2407</v>
      </c>
    </row>
    <row r="54" spans="2:9" x14ac:dyDescent="0.2">
      <c r="B54" s="620">
        <v>5</v>
      </c>
      <c r="C54" s="621" t="s">
        <v>2408</v>
      </c>
      <c r="D54" s="620" t="s">
        <v>2389</v>
      </c>
      <c r="E54" s="642">
        <v>55</v>
      </c>
      <c r="F54" s="643"/>
      <c r="G54" s="629" t="s">
        <v>2409</v>
      </c>
      <c r="H54" s="629" t="s">
        <v>1796</v>
      </c>
      <c r="I54" s="636" t="s">
        <v>2410</v>
      </c>
    </row>
    <row r="55" spans="2:9" x14ac:dyDescent="0.2">
      <c r="B55" s="622">
        <v>6</v>
      </c>
      <c r="C55" s="623" t="s">
        <v>2411</v>
      </c>
      <c r="D55" s="622" t="s">
        <v>2383</v>
      </c>
      <c r="E55" s="647">
        <v>55</v>
      </c>
      <c r="F55" s="648"/>
      <c r="G55" s="631" t="s">
        <v>2412</v>
      </c>
      <c r="H55" s="629" t="s">
        <v>1796</v>
      </c>
      <c r="I55" s="629" t="s">
        <v>2413</v>
      </c>
    </row>
    <row r="56" spans="2:9" x14ac:dyDescent="0.2">
      <c r="B56" s="620">
        <v>7</v>
      </c>
      <c r="C56" s="621" t="s">
        <v>2414</v>
      </c>
      <c r="D56" s="620" t="s">
        <v>1614</v>
      </c>
      <c r="E56" s="642">
        <v>55</v>
      </c>
      <c r="F56" s="643"/>
      <c r="G56" s="629" t="s">
        <v>2415</v>
      </c>
      <c r="H56" s="629" t="s">
        <v>1796</v>
      </c>
      <c r="I56" s="629" t="s">
        <v>2416</v>
      </c>
    </row>
    <row r="57" spans="2:9" x14ac:dyDescent="0.2">
      <c r="B57" s="622">
        <v>8</v>
      </c>
      <c r="C57" s="623" t="s">
        <v>2417</v>
      </c>
      <c r="D57" s="622" t="s">
        <v>327</v>
      </c>
      <c r="E57" s="647">
        <v>0</v>
      </c>
      <c r="F57" s="643"/>
      <c r="G57" s="629">
        <v>0</v>
      </c>
      <c r="H57" s="635" t="s">
        <v>2403</v>
      </c>
      <c r="I57" s="629" t="s">
        <v>2418</v>
      </c>
    </row>
    <row r="58" spans="2:9" x14ac:dyDescent="0.2">
      <c r="B58" s="620">
        <v>9</v>
      </c>
      <c r="C58" s="621" t="s">
        <v>2419</v>
      </c>
      <c r="D58" s="620" t="s">
        <v>213</v>
      </c>
      <c r="E58" s="642">
        <v>55</v>
      </c>
      <c r="F58" s="643"/>
      <c r="G58" s="629" t="s">
        <v>2415</v>
      </c>
      <c r="H58" s="629" t="s">
        <v>1796</v>
      </c>
      <c r="I58" s="629" t="s">
        <v>2416</v>
      </c>
    </row>
    <row r="59" spans="2:9" x14ac:dyDescent="0.2">
      <c r="B59" s="622">
        <v>10</v>
      </c>
      <c r="C59" s="623" t="s">
        <v>2420</v>
      </c>
      <c r="D59" s="622" t="s">
        <v>1673</v>
      </c>
      <c r="E59" s="647">
        <v>55</v>
      </c>
      <c r="F59" s="648"/>
      <c r="G59" s="631" t="s">
        <v>2421</v>
      </c>
      <c r="H59" s="629" t="s">
        <v>1796</v>
      </c>
      <c r="I59" s="629" t="s">
        <v>2422</v>
      </c>
    </row>
    <row r="60" spans="2:9" x14ac:dyDescent="0.2">
      <c r="B60" s="620">
        <v>11</v>
      </c>
      <c r="C60" s="621" t="s">
        <v>2423</v>
      </c>
      <c r="D60" s="620" t="s">
        <v>2424</v>
      </c>
      <c r="E60" s="642">
        <v>55</v>
      </c>
      <c r="F60" s="643"/>
      <c r="G60" s="629" t="s">
        <v>2425</v>
      </c>
      <c r="H60" s="629" t="s">
        <v>1796</v>
      </c>
      <c r="I60" s="636" t="s">
        <v>2418</v>
      </c>
    </row>
    <row r="61" spans="2:9" x14ac:dyDescent="0.2">
      <c r="B61" s="622">
        <v>12</v>
      </c>
      <c r="C61" s="623" t="s">
        <v>2426</v>
      </c>
      <c r="D61" s="622" t="s">
        <v>2427</v>
      </c>
      <c r="E61" s="647">
        <v>0</v>
      </c>
      <c r="F61" s="648"/>
      <c r="G61" s="629">
        <v>0</v>
      </c>
      <c r="H61" s="635" t="s">
        <v>2403</v>
      </c>
      <c r="I61" s="629" t="s">
        <v>2428</v>
      </c>
    </row>
    <row r="62" spans="2:9" x14ac:dyDescent="0.2">
      <c r="B62" s="620">
        <v>13</v>
      </c>
      <c r="C62" s="621" t="s">
        <v>2429</v>
      </c>
      <c r="D62" s="620" t="s">
        <v>2383</v>
      </c>
      <c r="E62" s="645">
        <v>0</v>
      </c>
      <c r="F62" s="648"/>
      <c r="G62" s="629">
        <v>0</v>
      </c>
      <c r="H62" s="629">
        <v>0</v>
      </c>
      <c r="I62" s="629" t="s">
        <v>322</v>
      </c>
    </row>
    <row r="63" spans="2:9" x14ac:dyDescent="0.2">
      <c r="B63" s="629">
        <v>14</v>
      </c>
      <c r="C63" s="618" t="s">
        <v>2228</v>
      </c>
      <c r="D63" s="618" t="s">
        <v>2389</v>
      </c>
      <c r="E63" s="642">
        <v>55</v>
      </c>
      <c r="F63" s="643"/>
      <c r="G63" s="629" t="s">
        <v>2430</v>
      </c>
      <c r="H63" s="629" t="s">
        <v>1796</v>
      </c>
      <c r="I63" s="629" t="s">
        <v>2431</v>
      </c>
    </row>
    <row r="64" spans="2:9" x14ac:dyDescent="0.2">
      <c r="B64" s="624">
        <v>15</v>
      </c>
      <c r="C64" s="623" t="s">
        <v>2432</v>
      </c>
      <c r="D64" s="622" t="s">
        <v>2433</v>
      </c>
      <c r="E64" s="647">
        <v>55</v>
      </c>
      <c r="F64" s="648"/>
      <c r="G64" s="631" t="s">
        <v>2434</v>
      </c>
      <c r="H64" s="629" t="s">
        <v>1796</v>
      </c>
      <c r="I64" s="629" t="s">
        <v>2435</v>
      </c>
    </row>
    <row r="65" spans="2:9" x14ac:dyDescent="0.2">
      <c r="B65" s="620"/>
      <c r="C65" s="621"/>
      <c r="D65" s="620"/>
      <c r="E65" s="651"/>
      <c r="F65" s="648"/>
      <c r="G65" s="631"/>
      <c r="H65" s="631"/>
      <c r="I65" s="631"/>
    </row>
    <row r="66" spans="2:9" x14ac:dyDescent="0.2">
      <c r="B66" s="629"/>
      <c r="C66" s="618"/>
      <c r="D66" s="618"/>
      <c r="E66" s="642">
        <f>SUM(E50:E65)</f>
        <v>605</v>
      </c>
      <c r="F66" s="643"/>
      <c r="G66" s="629"/>
      <c r="H66" s="631"/>
      <c r="I66" s="631"/>
    </row>
    <row r="67" spans="2:9" x14ac:dyDescent="0.2">
      <c r="B67" s="626"/>
      <c r="C67" s="626"/>
      <c r="D67" s="626"/>
      <c r="E67" s="626"/>
      <c r="F67" s="626"/>
      <c r="G67" s="626"/>
      <c r="H67" s="626"/>
      <c r="I67" s="626"/>
    </row>
    <row r="68" spans="2:9" x14ac:dyDescent="0.2">
      <c r="B68" s="626"/>
      <c r="C68" s="626"/>
      <c r="D68" s="626"/>
      <c r="E68" s="626"/>
      <c r="F68" s="626"/>
      <c r="G68" s="626"/>
      <c r="H68" s="626"/>
      <c r="I68" s="626"/>
    </row>
    <row r="69" spans="2:9" x14ac:dyDescent="0.2">
      <c r="B69" s="626"/>
      <c r="C69" s="626"/>
      <c r="D69" s="626"/>
      <c r="E69" s="626"/>
      <c r="F69" s="626"/>
      <c r="G69" s="626"/>
      <c r="H69" s="626"/>
      <c r="I69" s="626"/>
    </row>
    <row r="70" spans="2:9" ht="30.6" x14ac:dyDescent="0.2">
      <c r="B70" s="637" t="s">
        <v>2436</v>
      </c>
      <c r="C70" s="637"/>
      <c r="D70" s="637"/>
      <c r="E70" s="626"/>
      <c r="F70" s="626"/>
      <c r="G70" s="626"/>
      <c r="H70" s="626"/>
      <c r="I70" s="626"/>
    </row>
    <row r="71" spans="2:9" x14ac:dyDescent="0.2">
      <c r="B71" s="619" t="s">
        <v>133</v>
      </c>
      <c r="C71" s="619" t="s">
        <v>168</v>
      </c>
      <c r="D71" s="619" t="s">
        <v>137</v>
      </c>
      <c r="E71" s="619" t="s">
        <v>2297</v>
      </c>
      <c r="F71" s="638" t="s">
        <v>310</v>
      </c>
      <c r="G71" s="638" t="s">
        <v>2164</v>
      </c>
      <c r="H71" s="638" t="s">
        <v>2299</v>
      </c>
      <c r="I71" s="638" t="s">
        <v>2437</v>
      </c>
    </row>
    <row r="72" spans="2:9" x14ac:dyDescent="0.2">
      <c r="B72" s="620">
        <v>1</v>
      </c>
      <c r="C72" s="615" t="s">
        <v>2438</v>
      </c>
      <c r="D72" s="615" t="s">
        <v>2370</v>
      </c>
      <c r="E72" s="645">
        <v>0</v>
      </c>
      <c r="F72" s="631"/>
      <c r="G72" s="631" t="s">
        <v>2439</v>
      </c>
      <c r="H72" s="631" t="s">
        <v>2439</v>
      </c>
      <c r="I72" s="631" t="s">
        <v>2440</v>
      </c>
    </row>
    <row r="73" spans="2:9" x14ac:dyDescent="0.2">
      <c r="B73" s="622">
        <v>2</v>
      </c>
      <c r="C73" s="616" t="s">
        <v>2441</v>
      </c>
      <c r="D73" s="616" t="s">
        <v>2442</v>
      </c>
      <c r="E73" s="647">
        <v>0</v>
      </c>
      <c r="F73" s="631"/>
      <c r="G73" s="631" t="s">
        <v>2439</v>
      </c>
      <c r="H73" s="631" t="s">
        <v>2439</v>
      </c>
      <c r="I73" s="631"/>
    </row>
    <row r="74" spans="2:9" x14ac:dyDescent="0.2">
      <c r="B74" s="620">
        <v>3</v>
      </c>
      <c r="C74" s="615" t="s">
        <v>2443</v>
      </c>
      <c r="D74" s="615" t="s">
        <v>2442</v>
      </c>
      <c r="E74" s="645">
        <v>0</v>
      </c>
      <c r="F74" s="631"/>
      <c r="G74" s="631" t="s">
        <v>2439</v>
      </c>
      <c r="H74" s="631" t="s">
        <v>2439</v>
      </c>
      <c r="I74" s="631"/>
    </row>
    <row r="75" spans="2:9" x14ac:dyDescent="0.2">
      <c r="B75" s="622">
        <v>4</v>
      </c>
      <c r="C75" s="616" t="s">
        <v>2444</v>
      </c>
      <c r="D75" s="616" t="s">
        <v>2442</v>
      </c>
      <c r="E75" s="647">
        <v>0</v>
      </c>
      <c r="F75" s="631"/>
      <c r="G75" s="631" t="s">
        <v>2439</v>
      </c>
      <c r="H75" s="631" t="s">
        <v>2439</v>
      </c>
      <c r="I75" s="631"/>
    </row>
    <row r="76" spans="2:9" x14ac:dyDescent="0.2">
      <c r="B76" s="620">
        <v>5</v>
      </c>
      <c r="C76" s="615" t="s">
        <v>2445</v>
      </c>
      <c r="D76" s="615" t="s">
        <v>1612</v>
      </c>
      <c r="E76" s="645"/>
      <c r="F76" s="631"/>
      <c r="G76" s="631"/>
      <c r="H76" s="631"/>
      <c r="I76" s="631"/>
    </row>
    <row r="77" spans="2:9" x14ac:dyDescent="0.2">
      <c r="B77" s="622">
        <v>6</v>
      </c>
      <c r="C77" s="616" t="s">
        <v>2446</v>
      </c>
      <c r="D77" s="616" t="s">
        <v>2442</v>
      </c>
      <c r="E77" s="647">
        <v>0</v>
      </c>
      <c r="F77" s="631"/>
      <c r="G77" s="631" t="s">
        <v>2447</v>
      </c>
      <c r="H77" s="631" t="s">
        <v>2447</v>
      </c>
      <c r="I77" s="631"/>
    </row>
    <row r="78" spans="2:9" x14ac:dyDescent="0.2">
      <c r="B78" s="620">
        <v>7</v>
      </c>
      <c r="C78" s="615" t="s">
        <v>2448</v>
      </c>
      <c r="D78" s="615" t="s">
        <v>2101</v>
      </c>
      <c r="E78" s="644">
        <v>35</v>
      </c>
      <c r="F78" s="631"/>
      <c r="G78" s="631" t="s">
        <v>2449</v>
      </c>
      <c r="H78" s="631" t="s">
        <v>1796</v>
      </c>
      <c r="I78" s="631" t="s">
        <v>2450</v>
      </c>
    </row>
    <row r="79" spans="2:9" x14ac:dyDescent="0.2">
      <c r="B79" s="622">
        <v>8</v>
      </c>
      <c r="C79" s="616" t="s">
        <v>2451</v>
      </c>
      <c r="D79" s="616" t="s">
        <v>2442</v>
      </c>
      <c r="E79" s="647"/>
      <c r="F79" s="631"/>
      <c r="G79" s="631"/>
      <c r="H79" s="631"/>
      <c r="I79" s="631"/>
    </row>
    <row r="80" spans="2:9" x14ac:dyDescent="0.2">
      <c r="B80" s="620">
        <v>9</v>
      </c>
      <c r="C80" s="615" t="s">
        <v>2452</v>
      </c>
      <c r="D80" s="615" t="s">
        <v>2101</v>
      </c>
      <c r="E80" s="642">
        <v>35</v>
      </c>
      <c r="F80" s="631"/>
      <c r="G80" s="631" t="s">
        <v>2449</v>
      </c>
      <c r="H80" s="631" t="s">
        <v>1796</v>
      </c>
      <c r="I80" s="631" t="s">
        <v>2450</v>
      </c>
    </row>
    <row r="81" spans="2:9" x14ac:dyDescent="0.2">
      <c r="B81" s="622">
        <v>10</v>
      </c>
      <c r="C81" s="616" t="s">
        <v>2453</v>
      </c>
      <c r="D81" s="616" t="s">
        <v>202</v>
      </c>
      <c r="E81" s="647">
        <v>30</v>
      </c>
      <c r="F81" s="631"/>
      <c r="G81" s="631" t="s">
        <v>2454</v>
      </c>
      <c r="H81" s="631" t="s">
        <v>1796</v>
      </c>
      <c r="I81" s="631" t="s">
        <v>2455</v>
      </c>
    </row>
    <row r="82" spans="2:9" x14ac:dyDescent="0.2">
      <c r="B82" s="620">
        <v>11</v>
      </c>
      <c r="C82" s="615" t="s">
        <v>2456</v>
      </c>
      <c r="D82" s="615" t="s">
        <v>2442</v>
      </c>
      <c r="E82" s="645">
        <v>0</v>
      </c>
      <c r="F82" s="631"/>
      <c r="G82" s="631" t="s">
        <v>2439</v>
      </c>
      <c r="H82" s="631" t="s">
        <v>2439</v>
      </c>
      <c r="I82" s="631"/>
    </row>
    <row r="83" spans="2:9" x14ac:dyDescent="0.2">
      <c r="B83" s="622">
        <v>12</v>
      </c>
      <c r="C83" s="616" t="s">
        <v>2457</v>
      </c>
      <c r="D83" s="616" t="s">
        <v>2442</v>
      </c>
      <c r="E83" s="647">
        <v>0</v>
      </c>
      <c r="F83" s="631"/>
      <c r="G83" s="631" t="s">
        <v>2439</v>
      </c>
      <c r="H83" s="631" t="s">
        <v>2439</v>
      </c>
      <c r="I83" s="631"/>
    </row>
    <row r="84" spans="2:9" x14ac:dyDescent="0.2">
      <c r="B84" s="620">
        <v>13</v>
      </c>
      <c r="C84" s="615" t="s">
        <v>2458</v>
      </c>
      <c r="D84" s="615" t="s">
        <v>2442</v>
      </c>
      <c r="E84" s="645">
        <v>0</v>
      </c>
      <c r="F84" s="631"/>
      <c r="G84" s="631" t="s">
        <v>2439</v>
      </c>
      <c r="H84" s="631" t="s">
        <v>2439</v>
      </c>
      <c r="I84" s="631"/>
    </row>
    <row r="85" spans="2:9" x14ac:dyDescent="0.2">
      <c r="B85" s="622">
        <v>14</v>
      </c>
      <c r="C85" s="616" t="s">
        <v>2459</v>
      </c>
      <c r="D85" s="616" t="s">
        <v>1606</v>
      </c>
      <c r="E85" s="647"/>
      <c r="F85" s="631"/>
      <c r="G85" s="631"/>
      <c r="H85" s="631"/>
      <c r="I85" s="631"/>
    </row>
    <row r="86" spans="2:9" x14ac:dyDescent="0.2">
      <c r="B86" s="620">
        <v>15</v>
      </c>
      <c r="C86" s="615" t="s">
        <v>2460</v>
      </c>
      <c r="D86" s="615" t="s">
        <v>2442</v>
      </c>
      <c r="E86" s="645"/>
      <c r="F86" s="631"/>
      <c r="G86" s="631"/>
      <c r="H86" s="631"/>
      <c r="I86" s="631"/>
    </row>
    <row r="87" spans="2:9" x14ac:dyDescent="0.2">
      <c r="B87" s="622">
        <v>16</v>
      </c>
      <c r="C87" s="616" t="s">
        <v>2461</v>
      </c>
      <c r="D87" s="616" t="s">
        <v>1748</v>
      </c>
      <c r="E87" s="647">
        <v>30</v>
      </c>
      <c r="F87" s="631"/>
      <c r="G87" s="631" t="s">
        <v>2398</v>
      </c>
      <c r="H87" s="631" t="s">
        <v>1796</v>
      </c>
      <c r="I87" s="629" t="s">
        <v>2399</v>
      </c>
    </row>
    <row r="88" spans="2:9" x14ac:dyDescent="0.2">
      <c r="B88" s="620">
        <v>17</v>
      </c>
      <c r="C88" s="615" t="s">
        <v>2462</v>
      </c>
      <c r="D88" s="615" t="s">
        <v>2373</v>
      </c>
      <c r="E88" s="645">
        <v>0</v>
      </c>
      <c r="F88" s="631"/>
      <c r="G88" s="631" t="s">
        <v>2439</v>
      </c>
      <c r="H88" s="631" t="s">
        <v>2439</v>
      </c>
      <c r="I88" s="631" t="s">
        <v>2463</v>
      </c>
    </row>
    <row r="89" spans="2:9" x14ac:dyDescent="0.2">
      <c r="B89" s="622">
        <v>18</v>
      </c>
      <c r="C89" s="616" t="s">
        <v>2464</v>
      </c>
      <c r="D89" s="616" t="s">
        <v>2373</v>
      </c>
      <c r="E89" s="647">
        <v>0</v>
      </c>
      <c r="F89" s="631"/>
      <c r="G89" s="631" t="s">
        <v>2439</v>
      </c>
      <c r="H89" s="631" t="s">
        <v>2439</v>
      </c>
      <c r="I89" s="631" t="s">
        <v>2465</v>
      </c>
    </row>
    <row r="90" spans="2:9" x14ac:dyDescent="0.2">
      <c r="B90" s="620">
        <v>19</v>
      </c>
      <c r="C90" s="615" t="s">
        <v>2466</v>
      </c>
      <c r="D90" s="615" t="s">
        <v>2373</v>
      </c>
      <c r="E90" s="645">
        <v>0</v>
      </c>
      <c r="F90" s="631"/>
      <c r="G90" s="631" t="s">
        <v>2439</v>
      </c>
      <c r="H90" s="631" t="s">
        <v>2439</v>
      </c>
      <c r="I90" s="631" t="s">
        <v>2467</v>
      </c>
    </row>
    <row r="91" spans="2:9" x14ac:dyDescent="0.2">
      <c r="B91" s="622">
        <v>20</v>
      </c>
      <c r="C91" s="616" t="s">
        <v>2468</v>
      </c>
      <c r="D91" s="616" t="s">
        <v>2373</v>
      </c>
      <c r="E91" s="647">
        <v>0</v>
      </c>
      <c r="F91" s="631"/>
      <c r="G91" s="631" t="s">
        <v>2439</v>
      </c>
      <c r="H91" s="631" t="s">
        <v>2439</v>
      </c>
      <c r="I91" s="631"/>
    </row>
    <row r="92" spans="2:9" x14ac:dyDescent="0.2">
      <c r="B92" s="620">
        <v>21</v>
      </c>
      <c r="C92" s="615" t="s">
        <v>2469</v>
      </c>
      <c r="D92" s="615" t="s">
        <v>2470</v>
      </c>
      <c r="E92" s="645">
        <v>0</v>
      </c>
      <c r="F92" s="631"/>
      <c r="G92" s="631" t="s">
        <v>2439</v>
      </c>
      <c r="H92" s="631" t="s">
        <v>2439</v>
      </c>
      <c r="I92" s="631" t="s">
        <v>2471</v>
      </c>
    </row>
    <row r="93" spans="2:9" x14ac:dyDescent="0.2">
      <c r="B93" s="622">
        <v>22</v>
      </c>
      <c r="C93" s="616" t="s">
        <v>2472</v>
      </c>
      <c r="D93" s="616" t="s">
        <v>1669</v>
      </c>
      <c r="E93" s="647">
        <v>0</v>
      </c>
      <c r="F93" s="631"/>
      <c r="G93" s="631" t="s">
        <v>2439</v>
      </c>
      <c r="H93" s="631" t="s">
        <v>2439</v>
      </c>
      <c r="I93" s="631"/>
    </row>
    <row r="94" spans="2:9" x14ac:dyDescent="0.2">
      <c r="B94" s="620">
        <v>23</v>
      </c>
      <c r="C94" s="615" t="s">
        <v>2473</v>
      </c>
      <c r="D94" s="615" t="s">
        <v>202</v>
      </c>
      <c r="E94" s="645">
        <v>30</v>
      </c>
      <c r="F94" s="631"/>
      <c r="G94" s="631" t="s">
        <v>2474</v>
      </c>
      <c r="H94" s="631" t="s">
        <v>1796</v>
      </c>
      <c r="I94" s="631" t="s">
        <v>2475</v>
      </c>
    </row>
    <row r="95" spans="2:9" x14ac:dyDescent="0.2">
      <c r="B95" s="620">
        <v>24</v>
      </c>
      <c r="C95" s="615" t="s">
        <v>2476</v>
      </c>
      <c r="D95" s="615" t="s">
        <v>1748</v>
      </c>
      <c r="E95" s="645">
        <v>30</v>
      </c>
      <c r="F95" s="631"/>
      <c r="G95" s="631" t="s">
        <v>2477</v>
      </c>
      <c r="H95" s="631" t="s">
        <v>1796</v>
      </c>
      <c r="I95" s="631" t="s">
        <v>2478</v>
      </c>
    </row>
    <row r="96" spans="2:9" x14ac:dyDescent="0.2">
      <c r="B96" s="622">
        <v>25</v>
      </c>
      <c r="C96" s="616" t="s">
        <v>2479</v>
      </c>
      <c r="D96" s="616" t="s">
        <v>1748</v>
      </c>
      <c r="E96" s="647">
        <v>30</v>
      </c>
      <c r="F96" s="631"/>
      <c r="G96" s="631" t="s">
        <v>2477</v>
      </c>
      <c r="H96" s="631" t="s">
        <v>1796</v>
      </c>
      <c r="I96" s="631" t="s">
        <v>2480</v>
      </c>
    </row>
    <row r="97" spans="2:9" x14ac:dyDescent="0.2">
      <c r="B97" s="620">
        <v>26</v>
      </c>
      <c r="C97" s="615"/>
      <c r="D97" s="615"/>
      <c r="E97" s="645">
        <f>SUM(E72:E96)</f>
        <v>220</v>
      </c>
      <c r="F97" s="631"/>
      <c r="G97" s="631"/>
      <c r="H97" s="631"/>
      <c r="I97" s="631"/>
    </row>
    <row r="98" spans="2:9" x14ac:dyDescent="0.2">
      <c r="B98" s="626"/>
      <c r="C98" s="626"/>
      <c r="D98" s="626"/>
      <c r="E98" s="652"/>
      <c r="F98" s="626"/>
      <c r="G98" s="626"/>
      <c r="H98" s="626"/>
      <c r="I98" s="626"/>
    </row>
    <row r="99" spans="2:9" x14ac:dyDescent="0.2">
      <c r="B99" s="626"/>
      <c r="C99" s="637" t="s">
        <v>2481</v>
      </c>
      <c r="D99" s="637"/>
      <c r="E99" s="626"/>
      <c r="F99" s="626"/>
      <c r="G99" s="626"/>
      <c r="H99" s="626"/>
      <c r="I99" s="626"/>
    </row>
    <row r="100" spans="2:9" x14ac:dyDescent="0.2">
      <c r="B100" s="619" t="s">
        <v>133</v>
      </c>
      <c r="C100" s="619" t="s">
        <v>168</v>
      </c>
      <c r="D100" s="619" t="s">
        <v>137</v>
      </c>
      <c r="E100" s="628" t="s">
        <v>2482</v>
      </c>
      <c r="F100" s="628"/>
      <c r="G100" s="628" t="s">
        <v>2164</v>
      </c>
      <c r="H100" s="628" t="s">
        <v>2299</v>
      </c>
      <c r="I100" s="628" t="s">
        <v>2300</v>
      </c>
    </row>
    <row r="101" spans="2:9" x14ac:dyDescent="0.2">
      <c r="B101" s="620">
        <v>1</v>
      </c>
      <c r="C101" s="621" t="s">
        <v>2483</v>
      </c>
      <c r="D101" s="620" t="s">
        <v>2427</v>
      </c>
      <c r="E101" s="645">
        <v>30</v>
      </c>
      <c r="F101" s="648"/>
      <c r="G101" s="631"/>
      <c r="H101" s="631"/>
      <c r="I101" s="631"/>
    </row>
    <row r="102" spans="2:9" x14ac:dyDescent="0.2">
      <c r="B102" s="622">
        <v>2</v>
      </c>
      <c r="C102" s="621" t="s">
        <v>2484</v>
      </c>
      <c r="D102" s="620" t="s">
        <v>2442</v>
      </c>
      <c r="E102" s="651"/>
      <c r="F102" s="648"/>
      <c r="G102" s="631"/>
      <c r="H102" s="631"/>
      <c r="I102" s="631"/>
    </row>
    <row r="103" spans="2:9" x14ac:dyDescent="0.2">
      <c r="B103" s="620">
        <v>3</v>
      </c>
      <c r="C103" s="623" t="s">
        <v>2485</v>
      </c>
      <c r="D103" s="622" t="s">
        <v>2442</v>
      </c>
      <c r="E103" s="653"/>
      <c r="F103" s="648"/>
      <c r="G103" s="631"/>
      <c r="H103" s="631"/>
      <c r="I103" s="631"/>
    </row>
    <row r="104" spans="2:9" x14ac:dyDescent="0.2">
      <c r="B104" s="622">
        <v>4</v>
      </c>
      <c r="C104" s="621" t="s">
        <v>2486</v>
      </c>
      <c r="D104" s="620" t="s">
        <v>2442</v>
      </c>
      <c r="E104" s="651"/>
      <c r="F104" s="648"/>
      <c r="G104" s="631"/>
      <c r="H104" s="631"/>
      <c r="I104" s="631"/>
    </row>
    <row r="105" spans="2:9" x14ac:dyDescent="0.2">
      <c r="B105" s="620">
        <v>5</v>
      </c>
      <c r="C105" s="623" t="s">
        <v>2487</v>
      </c>
      <c r="D105" s="622" t="s">
        <v>2442</v>
      </c>
      <c r="E105" s="647">
        <v>0</v>
      </c>
      <c r="F105" s="648"/>
      <c r="G105" s="631" t="s">
        <v>2447</v>
      </c>
      <c r="H105" s="631" t="s">
        <v>2447</v>
      </c>
      <c r="I105" s="631" t="s">
        <v>2488</v>
      </c>
    </row>
    <row r="106" spans="2:9" x14ac:dyDescent="0.2">
      <c r="B106" s="622">
        <v>6</v>
      </c>
      <c r="C106" s="621" t="s">
        <v>2489</v>
      </c>
      <c r="D106" s="620" t="s">
        <v>2322</v>
      </c>
      <c r="E106" s="642">
        <v>30</v>
      </c>
      <c r="F106" s="643"/>
      <c r="G106" s="629" t="s">
        <v>2323</v>
      </c>
      <c r="H106" s="629" t="s">
        <v>1796</v>
      </c>
      <c r="I106" s="629" t="s">
        <v>2490</v>
      </c>
    </row>
    <row r="107" spans="2:9" x14ac:dyDescent="0.2">
      <c r="B107" s="620">
        <v>7</v>
      </c>
      <c r="C107" s="623" t="s">
        <v>2491</v>
      </c>
      <c r="D107" s="622" t="s">
        <v>1778</v>
      </c>
      <c r="E107" s="653"/>
      <c r="F107" s="643"/>
      <c r="G107" s="629"/>
      <c r="H107" s="629"/>
      <c r="I107" s="629"/>
    </row>
    <row r="108" spans="2:9" x14ac:dyDescent="0.2">
      <c r="B108" s="622">
        <v>8</v>
      </c>
      <c r="C108" s="621" t="s">
        <v>2492</v>
      </c>
      <c r="D108" s="620" t="s">
        <v>2322</v>
      </c>
      <c r="E108" s="644">
        <v>30</v>
      </c>
      <c r="F108" s="643"/>
      <c r="G108" s="629" t="s">
        <v>2323</v>
      </c>
      <c r="H108" s="629" t="s">
        <v>1796</v>
      </c>
      <c r="I108" s="629" t="s">
        <v>2490</v>
      </c>
    </row>
    <row r="109" spans="2:9" x14ac:dyDescent="0.2">
      <c r="B109" s="620">
        <v>9</v>
      </c>
      <c r="C109" s="623" t="s">
        <v>2493</v>
      </c>
      <c r="D109" s="622" t="s">
        <v>1800</v>
      </c>
      <c r="E109" s="644">
        <v>30</v>
      </c>
      <c r="F109" s="643"/>
      <c r="G109" s="629" t="s">
        <v>2494</v>
      </c>
      <c r="H109" s="629" t="s">
        <v>1796</v>
      </c>
      <c r="I109" s="631" t="s">
        <v>2381</v>
      </c>
    </row>
    <row r="110" spans="2:9" x14ac:dyDescent="0.2">
      <c r="B110" s="622">
        <v>10</v>
      </c>
      <c r="C110" s="621" t="s">
        <v>2495</v>
      </c>
      <c r="D110" s="620" t="s">
        <v>2442</v>
      </c>
      <c r="E110" s="651"/>
      <c r="F110" s="648"/>
      <c r="G110" s="631"/>
      <c r="H110" s="631"/>
      <c r="I110" s="631"/>
    </row>
    <row r="111" spans="2:9" x14ac:dyDescent="0.2">
      <c r="B111" s="620">
        <v>11</v>
      </c>
      <c r="C111" s="623" t="s">
        <v>2496</v>
      </c>
      <c r="D111" s="622" t="s">
        <v>2442</v>
      </c>
      <c r="E111" s="647">
        <v>0</v>
      </c>
      <c r="F111" s="648"/>
      <c r="G111" s="631" t="s">
        <v>2447</v>
      </c>
      <c r="H111" s="631" t="s">
        <v>2447</v>
      </c>
      <c r="I111" s="631" t="s">
        <v>2497</v>
      </c>
    </row>
    <row r="112" spans="2:9" x14ac:dyDescent="0.2">
      <c r="B112" s="622">
        <v>12</v>
      </c>
      <c r="C112" s="621" t="s">
        <v>2498</v>
      </c>
      <c r="D112" s="620" t="s">
        <v>1606</v>
      </c>
      <c r="E112" s="651"/>
      <c r="F112" s="648"/>
      <c r="G112" s="631"/>
      <c r="H112" s="631"/>
      <c r="I112" s="631"/>
    </row>
    <row r="113" spans="2:10" x14ac:dyDescent="0.2">
      <c r="B113" s="620">
        <v>13</v>
      </c>
      <c r="C113" s="623" t="s">
        <v>2499</v>
      </c>
      <c r="D113" s="622" t="s">
        <v>1606</v>
      </c>
      <c r="E113" s="653"/>
      <c r="F113" s="648"/>
      <c r="G113" s="631"/>
      <c r="H113" s="631"/>
      <c r="I113" s="631"/>
    </row>
    <row r="114" spans="2:10" x14ac:dyDescent="0.2">
      <c r="B114" s="622">
        <v>14</v>
      </c>
      <c r="C114" s="621" t="s">
        <v>2500</v>
      </c>
      <c r="D114" s="620" t="s">
        <v>1800</v>
      </c>
      <c r="E114" s="654"/>
      <c r="F114" s="648"/>
      <c r="G114" s="631"/>
      <c r="H114" s="631"/>
      <c r="I114" s="631"/>
    </row>
    <row r="115" spans="2:10" x14ac:dyDescent="0.2">
      <c r="B115" s="620">
        <v>15</v>
      </c>
      <c r="C115" s="621"/>
      <c r="D115" s="620"/>
      <c r="E115" s="654"/>
      <c r="F115" s="648"/>
      <c r="G115" s="631"/>
      <c r="H115" s="631"/>
      <c r="I115" s="631"/>
    </row>
    <row r="116" spans="2:10" x14ac:dyDescent="0.2">
      <c r="B116" s="620">
        <v>16</v>
      </c>
      <c r="C116" s="621"/>
      <c r="D116" s="620"/>
      <c r="E116" s="654">
        <f>SUM(E101:E115)</f>
        <v>120</v>
      </c>
      <c r="F116" s="648"/>
      <c r="G116" s="631"/>
      <c r="H116" s="631"/>
      <c r="I116" s="631"/>
    </row>
    <row r="117" spans="2:10" x14ac:dyDescent="0.2">
      <c r="B117" s="626"/>
      <c r="C117" s="626"/>
      <c r="D117" s="626"/>
      <c r="E117" s="626"/>
      <c r="F117" s="626"/>
      <c r="G117" s="626"/>
      <c r="H117" s="626"/>
      <c r="I117" s="626"/>
    </row>
    <row r="118" spans="2:10" x14ac:dyDescent="0.2">
      <c r="B118" s="626"/>
      <c r="C118" s="637" t="s">
        <v>2501</v>
      </c>
      <c r="D118" s="626"/>
      <c r="E118" s="626"/>
      <c r="F118" s="626"/>
      <c r="G118" s="626"/>
      <c r="H118" s="626"/>
      <c r="I118" s="626"/>
    </row>
    <row r="119" spans="2:10" x14ac:dyDescent="0.2">
      <c r="B119" s="619" t="s">
        <v>2502</v>
      </c>
      <c r="C119" s="625" t="s">
        <v>168</v>
      </c>
      <c r="D119" s="625" t="s">
        <v>137</v>
      </c>
      <c r="E119" s="639" t="s">
        <v>2482</v>
      </c>
      <c r="F119" s="639" t="s">
        <v>310</v>
      </c>
      <c r="G119" s="639" t="s">
        <v>2164</v>
      </c>
      <c r="H119" s="639" t="s">
        <v>2299</v>
      </c>
      <c r="I119" s="639" t="s">
        <v>2300</v>
      </c>
    </row>
    <row r="120" spans="2:10" x14ac:dyDescent="0.2">
      <c r="B120" s="620">
        <v>1</v>
      </c>
      <c r="C120" s="615" t="s">
        <v>2503</v>
      </c>
      <c r="D120" s="615" t="s">
        <v>1800</v>
      </c>
      <c r="E120" s="645"/>
      <c r="F120" s="655"/>
      <c r="G120" s="640"/>
      <c r="H120" s="640"/>
      <c r="I120" s="640"/>
    </row>
    <row r="121" spans="2:10" x14ac:dyDescent="0.2">
      <c r="B121" s="622">
        <v>2</v>
      </c>
      <c r="C121" s="616" t="s">
        <v>2504</v>
      </c>
      <c r="D121" s="616" t="s">
        <v>1680</v>
      </c>
      <c r="E121" s="656">
        <v>30</v>
      </c>
      <c r="F121" s="655"/>
      <c r="G121" s="640" t="s">
        <v>2505</v>
      </c>
      <c r="H121" s="640" t="s">
        <v>1796</v>
      </c>
      <c r="I121" s="640" t="s">
        <v>2506</v>
      </c>
    </row>
    <row r="122" spans="2:10" x14ac:dyDescent="0.2">
      <c r="B122" s="620">
        <v>3</v>
      </c>
      <c r="C122" s="615"/>
      <c r="D122" s="615"/>
      <c r="E122" s="645"/>
      <c r="F122" s="655"/>
      <c r="G122" s="640"/>
      <c r="H122" s="640"/>
      <c r="I122" s="640"/>
    </row>
    <row r="123" spans="2:10" x14ac:dyDescent="0.2">
      <c r="B123" s="622">
        <v>4</v>
      </c>
      <c r="C123" s="623"/>
      <c r="D123" s="622"/>
      <c r="E123" s="654">
        <f>SUM(E120:E122)</f>
        <v>30</v>
      </c>
      <c r="F123" s="657"/>
      <c r="G123" s="641"/>
      <c r="H123" s="641"/>
      <c r="I123" s="641"/>
    </row>
    <row r="124" spans="2:10" x14ac:dyDescent="0.2">
      <c r="B124" s="626"/>
      <c r="C124" s="626"/>
      <c r="D124" s="626"/>
      <c r="E124" s="626"/>
      <c r="F124" s="626"/>
      <c r="G124" s="626"/>
      <c r="H124" s="626"/>
      <c r="I124" s="626"/>
    </row>
    <row r="125" spans="2:10" x14ac:dyDescent="0.25">
      <c r="B125" s="658" t="s">
        <v>1</v>
      </c>
      <c r="C125" s="658"/>
      <c r="D125" s="658"/>
      <c r="E125" s="659">
        <f>+E123+E116+E97+E66+E45</f>
        <v>2430</v>
      </c>
      <c r="F125" s="659">
        <f>+F123+F116+F97+F66+F45</f>
        <v>125</v>
      </c>
      <c r="G125" s="660">
        <f>+E125+F125</f>
        <v>2555</v>
      </c>
      <c r="H125" s="658"/>
      <c r="I125" s="658"/>
      <c r="J125" s="658"/>
    </row>
  </sheetData>
  <mergeCells count="1">
    <mergeCell ref="B11:I11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F133E-487E-4DFC-9B26-BD16A59EBE24}">
  <dimension ref="B1:K38"/>
  <sheetViews>
    <sheetView showGridLines="0" topLeftCell="A38" workbookViewId="0">
      <selection activeCell="A40" sqref="A40:XFD40"/>
    </sheetView>
  </sheetViews>
  <sheetFormatPr baseColWidth="10" defaultRowHeight="13.2" x14ac:dyDescent="0.25"/>
  <cols>
    <col min="2" max="2" width="6.21875" bestFit="1" customWidth="1"/>
    <col min="3" max="3" width="45.33203125" bestFit="1" customWidth="1"/>
    <col min="4" max="4" width="6.6640625" bestFit="1" customWidth="1"/>
    <col min="5" max="5" width="9.77734375" bestFit="1" customWidth="1"/>
    <col min="6" max="6" width="15.77734375" bestFit="1" customWidth="1"/>
    <col min="7" max="7" width="5.21875" bestFit="1" customWidth="1"/>
    <col min="8" max="8" width="10.44140625" bestFit="1" customWidth="1"/>
    <col min="9" max="9" width="9.77734375" bestFit="1" customWidth="1"/>
    <col min="10" max="11" width="10.44140625" bestFit="1" customWidth="1"/>
  </cols>
  <sheetData>
    <row r="1" spans="2:11" s="183" customFormat="1" ht="13.8" x14ac:dyDescent="0.25">
      <c r="D1" s="184"/>
    </row>
    <row r="2" spans="2:11" s="183" customFormat="1" ht="13.8" x14ac:dyDescent="0.25">
      <c r="D2" s="184"/>
    </row>
    <row r="3" spans="2:11" s="183" customFormat="1" ht="13.8" x14ac:dyDescent="0.25">
      <c r="D3" s="184"/>
    </row>
    <row r="4" spans="2:11" s="183" customFormat="1" ht="13.8" x14ac:dyDescent="0.25">
      <c r="D4" s="184"/>
    </row>
    <row r="5" spans="2:11" s="183" customFormat="1" ht="13.8" x14ac:dyDescent="0.25">
      <c r="D5" s="184"/>
    </row>
    <row r="6" spans="2:11" s="183" customFormat="1" ht="13.8" x14ac:dyDescent="0.25">
      <c r="D6" s="184"/>
    </row>
    <row r="7" spans="2:11" s="183" customFormat="1" ht="13.8" x14ac:dyDescent="0.25">
      <c r="D7" s="184"/>
    </row>
    <row r="8" spans="2:11" s="183" customFormat="1" ht="13.8" x14ac:dyDescent="0.25">
      <c r="D8" s="184"/>
    </row>
    <row r="9" spans="2:11" s="183" customFormat="1" ht="13.8" x14ac:dyDescent="0.25">
      <c r="D9" s="184"/>
    </row>
    <row r="10" spans="2:11" s="183" customFormat="1" ht="14.4" thickBot="1" x14ac:dyDescent="0.3">
      <c r="D10" s="184"/>
    </row>
    <row r="11" spans="2:11" s="183" customFormat="1" ht="14.4" thickBot="1" x14ac:dyDescent="0.3">
      <c r="B11" s="685" t="s">
        <v>1790</v>
      </c>
      <c r="C11" s="686"/>
      <c r="D11" s="686"/>
      <c r="E11" s="686"/>
      <c r="F11" s="686"/>
      <c r="G11" s="686"/>
      <c r="H11" s="686"/>
      <c r="I11" s="686"/>
      <c r="J11" s="686"/>
      <c r="K11" s="687"/>
    </row>
    <row r="14" spans="2:11" ht="14.4" x14ac:dyDescent="0.3">
      <c r="B14" s="502" t="s">
        <v>1595</v>
      </c>
      <c r="C14" s="502" t="s">
        <v>32</v>
      </c>
      <c r="D14" s="502" t="s">
        <v>1596</v>
      </c>
      <c r="E14" s="502" t="s">
        <v>1791</v>
      </c>
      <c r="F14" s="502" t="s">
        <v>1792</v>
      </c>
      <c r="G14" s="502" t="s">
        <v>1</v>
      </c>
      <c r="H14" s="502" t="s">
        <v>1793</v>
      </c>
      <c r="I14" s="502" t="s">
        <v>1794</v>
      </c>
      <c r="J14" s="502" t="s">
        <v>1795</v>
      </c>
      <c r="K14" s="467" t="s">
        <v>1793</v>
      </c>
    </row>
    <row r="15" spans="2:11" x14ac:dyDescent="0.25">
      <c r="B15" s="436">
        <v>1</v>
      </c>
      <c r="C15" s="422" t="s">
        <v>1601</v>
      </c>
      <c r="D15" s="422" t="s">
        <v>1602</v>
      </c>
      <c r="E15" s="422">
        <v>34</v>
      </c>
      <c r="F15" s="422">
        <v>25</v>
      </c>
      <c r="G15" s="422">
        <v>59</v>
      </c>
      <c r="H15" s="422">
        <v>1185</v>
      </c>
      <c r="I15" s="422" t="s">
        <v>1796</v>
      </c>
      <c r="J15" s="422"/>
      <c r="K15" s="422"/>
    </row>
    <row r="16" spans="2:11" x14ac:dyDescent="0.25">
      <c r="B16" s="436">
        <v>2</v>
      </c>
      <c r="C16" s="422" t="s">
        <v>1603</v>
      </c>
      <c r="D16" s="422" t="s">
        <v>1604</v>
      </c>
      <c r="E16" s="422">
        <v>6</v>
      </c>
      <c r="F16" s="422">
        <v>4</v>
      </c>
      <c r="G16" s="422">
        <v>9</v>
      </c>
      <c r="H16" s="422">
        <v>200</v>
      </c>
      <c r="I16" s="422" t="s">
        <v>1796</v>
      </c>
      <c r="J16" s="422">
        <v>2</v>
      </c>
      <c r="K16" s="422">
        <v>10</v>
      </c>
    </row>
    <row r="17" spans="2:11" x14ac:dyDescent="0.25">
      <c r="B17" s="436">
        <v>3</v>
      </c>
      <c r="C17" s="422" t="s">
        <v>1605</v>
      </c>
      <c r="D17" s="422" t="s">
        <v>1606</v>
      </c>
      <c r="E17" s="422">
        <v>8</v>
      </c>
      <c r="F17" s="422">
        <v>11</v>
      </c>
      <c r="G17" s="422">
        <v>19</v>
      </c>
      <c r="H17" s="422">
        <v>455</v>
      </c>
      <c r="I17" s="422" t="s">
        <v>1796</v>
      </c>
      <c r="J17" s="422">
        <v>1</v>
      </c>
      <c r="K17" s="422">
        <v>5</v>
      </c>
    </row>
    <row r="18" spans="2:11" x14ac:dyDescent="0.25">
      <c r="B18" s="436">
        <v>4</v>
      </c>
      <c r="C18" s="422" t="s">
        <v>1607</v>
      </c>
      <c r="D18" s="422" t="s">
        <v>1608</v>
      </c>
      <c r="E18" s="422">
        <v>3</v>
      </c>
      <c r="F18" s="422">
        <v>0</v>
      </c>
      <c r="G18" s="422">
        <v>3</v>
      </c>
      <c r="H18" s="422">
        <v>75</v>
      </c>
      <c r="I18" s="422" t="s">
        <v>1796</v>
      </c>
      <c r="J18" s="422">
        <v>1</v>
      </c>
      <c r="K18" s="422">
        <v>5</v>
      </c>
    </row>
    <row r="19" spans="2:11" x14ac:dyDescent="0.25">
      <c r="B19" s="436">
        <v>5</v>
      </c>
      <c r="C19" s="422" t="s">
        <v>1664</v>
      </c>
      <c r="D19" s="422" t="s">
        <v>1797</v>
      </c>
      <c r="E19" s="422">
        <v>1</v>
      </c>
      <c r="F19" s="422">
        <v>1</v>
      </c>
      <c r="G19" s="422">
        <v>2</v>
      </c>
      <c r="H19" s="422">
        <v>45</v>
      </c>
      <c r="I19" s="422" t="s">
        <v>1796</v>
      </c>
      <c r="J19" s="422">
        <v>1</v>
      </c>
      <c r="K19" s="422">
        <v>5</v>
      </c>
    </row>
    <row r="20" spans="2:11" x14ac:dyDescent="0.25">
      <c r="B20" s="436">
        <v>6</v>
      </c>
      <c r="C20" s="422" t="s">
        <v>1677</v>
      </c>
      <c r="D20" s="422" t="s">
        <v>1678</v>
      </c>
      <c r="E20" s="422">
        <v>1</v>
      </c>
      <c r="F20" s="422">
        <v>4</v>
      </c>
      <c r="G20" s="422">
        <v>4</v>
      </c>
      <c r="H20" s="422">
        <v>130</v>
      </c>
      <c r="I20" s="422" t="s">
        <v>1796</v>
      </c>
      <c r="J20" s="422">
        <v>1</v>
      </c>
      <c r="K20" s="422">
        <v>5</v>
      </c>
    </row>
    <row r="21" spans="2:11" x14ac:dyDescent="0.25">
      <c r="B21" s="436">
        <v>7</v>
      </c>
      <c r="C21" s="422" t="s">
        <v>1611</v>
      </c>
      <c r="D21" s="422" t="s">
        <v>1798</v>
      </c>
      <c r="E21" s="422">
        <v>1</v>
      </c>
      <c r="F21" s="422">
        <v>1</v>
      </c>
      <c r="G21" s="422">
        <v>2</v>
      </c>
      <c r="H21" s="422">
        <v>45</v>
      </c>
      <c r="I21" s="422" t="s">
        <v>1796</v>
      </c>
      <c r="J21" s="422">
        <v>0</v>
      </c>
      <c r="K21" s="422">
        <v>0</v>
      </c>
    </row>
    <row r="22" spans="2:11" x14ac:dyDescent="0.25">
      <c r="B22" s="436">
        <v>8</v>
      </c>
      <c r="C22" s="422" t="s">
        <v>1799</v>
      </c>
      <c r="D22" s="422" t="s">
        <v>1618</v>
      </c>
      <c r="E22" s="422">
        <v>1</v>
      </c>
      <c r="F22" s="422">
        <v>1</v>
      </c>
      <c r="G22" s="422">
        <v>2</v>
      </c>
      <c r="H22" s="422">
        <v>45</v>
      </c>
      <c r="I22" s="422" t="s">
        <v>1796</v>
      </c>
      <c r="J22" s="422">
        <v>1</v>
      </c>
      <c r="K22" s="422">
        <v>5</v>
      </c>
    </row>
    <row r="23" spans="2:11" x14ac:dyDescent="0.25">
      <c r="B23" s="436">
        <v>9</v>
      </c>
      <c r="C23" s="422" t="s">
        <v>1722</v>
      </c>
      <c r="D23" s="422" t="s">
        <v>1723</v>
      </c>
      <c r="E23" s="422">
        <v>2</v>
      </c>
      <c r="F23" s="422">
        <v>2</v>
      </c>
      <c r="G23" s="422">
        <v>4</v>
      </c>
      <c r="H23" s="422">
        <v>90</v>
      </c>
      <c r="I23" s="422" t="s">
        <v>1796</v>
      </c>
      <c r="J23" s="422">
        <v>0</v>
      </c>
      <c r="K23" s="422">
        <v>0</v>
      </c>
    </row>
    <row r="24" spans="2:11" x14ac:dyDescent="0.25">
      <c r="B24" s="436">
        <v>10</v>
      </c>
      <c r="C24" s="422" t="s">
        <v>815</v>
      </c>
      <c r="D24" s="422" t="s">
        <v>213</v>
      </c>
      <c r="E24" s="422">
        <v>0</v>
      </c>
      <c r="F24" s="422">
        <v>2</v>
      </c>
      <c r="G24" s="422">
        <v>2</v>
      </c>
      <c r="H24" s="422">
        <v>50</v>
      </c>
      <c r="I24" s="422" t="s">
        <v>1796</v>
      </c>
      <c r="J24" s="422">
        <v>0</v>
      </c>
      <c r="K24" s="422">
        <v>0</v>
      </c>
    </row>
    <row r="25" spans="2:11" x14ac:dyDescent="0.25">
      <c r="B25" s="436">
        <v>11</v>
      </c>
      <c r="C25" s="422" t="s">
        <v>1619</v>
      </c>
      <c r="D25" s="422" t="s">
        <v>1800</v>
      </c>
      <c r="E25" s="422">
        <v>4</v>
      </c>
      <c r="F25" s="422">
        <v>8</v>
      </c>
      <c r="G25" s="422">
        <v>12</v>
      </c>
      <c r="H25" s="422">
        <v>240</v>
      </c>
      <c r="I25" s="422" t="s">
        <v>1796</v>
      </c>
      <c r="J25" s="422">
        <v>1</v>
      </c>
      <c r="K25" s="422">
        <v>5</v>
      </c>
    </row>
    <row r="26" spans="2:11" x14ac:dyDescent="0.25">
      <c r="B26" s="436">
        <v>12</v>
      </c>
      <c r="C26" s="422" t="s">
        <v>1623</v>
      </c>
      <c r="D26" s="422" t="s">
        <v>1624</v>
      </c>
      <c r="E26" s="422">
        <v>1</v>
      </c>
      <c r="F26" s="422">
        <v>0</v>
      </c>
      <c r="G26" s="422">
        <v>1</v>
      </c>
      <c r="H26" s="422">
        <v>20</v>
      </c>
      <c r="I26" s="422" t="s">
        <v>1796</v>
      </c>
      <c r="J26" s="422">
        <v>0</v>
      </c>
      <c r="K26" s="422">
        <v>0</v>
      </c>
    </row>
    <row r="27" spans="2:11" x14ac:dyDescent="0.25">
      <c r="B27" s="436">
        <v>13</v>
      </c>
      <c r="C27" s="422" t="s">
        <v>1625</v>
      </c>
      <c r="D27" s="422" t="s">
        <v>1626</v>
      </c>
      <c r="E27" s="422">
        <v>1</v>
      </c>
      <c r="F27" s="422">
        <v>1</v>
      </c>
      <c r="G27" s="422">
        <v>2</v>
      </c>
      <c r="H27" s="422">
        <v>50</v>
      </c>
      <c r="I27" s="422" t="s">
        <v>1796</v>
      </c>
      <c r="J27" s="422">
        <v>0</v>
      </c>
      <c r="K27" s="422">
        <v>0</v>
      </c>
    </row>
    <row r="28" spans="2:11" x14ac:dyDescent="0.25">
      <c r="B28" s="436">
        <v>14</v>
      </c>
      <c r="C28" s="422" t="s">
        <v>793</v>
      </c>
      <c r="D28" s="422" t="s">
        <v>1616</v>
      </c>
      <c r="E28" s="422">
        <v>0</v>
      </c>
      <c r="F28" s="422">
        <v>0</v>
      </c>
      <c r="G28" s="422">
        <v>0</v>
      </c>
      <c r="H28" s="422">
        <v>0</v>
      </c>
      <c r="I28" s="422" t="s">
        <v>1796</v>
      </c>
      <c r="J28" s="422">
        <v>0</v>
      </c>
      <c r="K28" s="422">
        <v>0</v>
      </c>
    </row>
    <row r="29" spans="2:11" x14ac:dyDescent="0.25">
      <c r="B29" s="436">
        <v>15</v>
      </c>
      <c r="C29" s="422" t="s">
        <v>1627</v>
      </c>
      <c r="D29" s="422" t="s">
        <v>1628</v>
      </c>
      <c r="E29" s="422">
        <v>21</v>
      </c>
      <c r="F29" s="422">
        <v>0</v>
      </c>
      <c r="G29" s="422">
        <v>21</v>
      </c>
      <c r="H29" s="422">
        <v>420</v>
      </c>
      <c r="I29" s="422" t="s">
        <v>1796</v>
      </c>
      <c r="J29" s="422">
        <v>1</v>
      </c>
      <c r="K29" s="422">
        <v>5</v>
      </c>
    </row>
    <row r="30" spans="2:11" x14ac:dyDescent="0.25">
      <c r="B30" s="436">
        <v>16</v>
      </c>
      <c r="C30" s="422" t="s">
        <v>1801</v>
      </c>
      <c r="D30" s="422" t="s">
        <v>1802</v>
      </c>
      <c r="E30" s="422">
        <v>2</v>
      </c>
      <c r="F30" s="422">
        <v>2</v>
      </c>
      <c r="G30" s="422">
        <v>4</v>
      </c>
      <c r="H30" s="422">
        <v>90</v>
      </c>
      <c r="I30" s="422" t="s">
        <v>1796</v>
      </c>
      <c r="J30" s="422">
        <v>0</v>
      </c>
      <c r="K30" s="422">
        <v>0</v>
      </c>
    </row>
    <row r="31" spans="2:11" x14ac:dyDescent="0.25">
      <c r="B31" s="436">
        <v>17</v>
      </c>
      <c r="C31" s="422" t="s">
        <v>1803</v>
      </c>
      <c r="D31" s="422" t="s">
        <v>1757</v>
      </c>
      <c r="E31" s="422">
        <v>3</v>
      </c>
      <c r="F31" s="422">
        <v>0</v>
      </c>
      <c r="G31" s="422">
        <v>3</v>
      </c>
      <c r="H31" s="422">
        <v>60</v>
      </c>
      <c r="I31" s="422" t="s">
        <v>1796</v>
      </c>
      <c r="J31" s="422">
        <v>1</v>
      </c>
      <c r="K31" s="422">
        <v>5</v>
      </c>
    </row>
    <row r="32" spans="2:11" x14ac:dyDescent="0.25">
      <c r="B32" s="436">
        <v>18</v>
      </c>
      <c r="C32" s="422" t="s">
        <v>1804</v>
      </c>
      <c r="D32" s="422" t="s">
        <v>1773</v>
      </c>
      <c r="E32" s="422">
        <v>2</v>
      </c>
      <c r="F32" s="422">
        <v>2</v>
      </c>
      <c r="G32" s="422">
        <v>4</v>
      </c>
      <c r="H32" s="422">
        <v>90</v>
      </c>
      <c r="I32" s="422" t="s">
        <v>1796</v>
      </c>
      <c r="J32" s="422">
        <v>1</v>
      </c>
      <c r="K32" s="422">
        <v>5</v>
      </c>
    </row>
    <row r="33" spans="2:11" x14ac:dyDescent="0.25">
      <c r="B33" s="436">
        <v>19</v>
      </c>
      <c r="C33" s="422" t="s">
        <v>629</v>
      </c>
      <c r="D33" s="422" t="s">
        <v>1330</v>
      </c>
      <c r="E33" s="422">
        <v>2</v>
      </c>
      <c r="F33" s="422">
        <v>0</v>
      </c>
      <c r="G33" s="422">
        <v>2</v>
      </c>
      <c r="H33" s="422">
        <v>45</v>
      </c>
      <c r="I33" s="422" t="s">
        <v>1796</v>
      </c>
      <c r="J33" s="422">
        <v>1</v>
      </c>
      <c r="K33" s="422">
        <v>5</v>
      </c>
    </row>
    <row r="34" spans="2:11" x14ac:dyDescent="0.25">
      <c r="B34" s="422"/>
      <c r="C34" s="422"/>
      <c r="D34" s="422"/>
      <c r="E34" s="422">
        <f>SUM(E15:E33)</f>
        <v>93</v>
      </c>
      <c r="F34" s="422">
        <f>SUM(F15:F33)</f>
        <v>64</v>
      </c>
      <c r="G34" s="422">
        <f>SUM(G15:G33)</f>
        <v>155</v>
      </c>
      <c r="H34" s="437">
        <f>SUM(H15:H33)</f>
        <v>3335</v>
      </c>
      <c r="I34" s="422"/>
      <c r="J34" s="422">
        <f>SUM(J15:J33)</f>
        <v>12</v>
      </c>
      <c r="K34" s="437">
        <f>SUM(K15:K33)</f>
        <v>60</v>
      </c>
    </row>
    <row r="36" spans="2:11" x14ac:dyDescent="0.25">
      <c r="B36" s="10" t="s">
        <v>5</v>
      </c>
      <c r="K36" s="438">
        <f>+K34+H34</f>
        <v>3395</v>
      </c>
    </row>
    <row r="38" spans="2:11" x14ac:dyDescent="0.25">
      <c r="B38" s="10" t="s">
        <v>1939</v>
      </c>
      <c r="D38" s="10">
        <v>107</v>
      </c>
      <c r="E38" s="10" t="s">
        <v>1940</v>
      </c>
      <c r="G38" s="10" t="s">
        <v>1942</v>
      </c>
      <c r="I38" s="526" t="s">
        <v>1941</v>
      </c>
    </row>
  </sheetData>
  <mergeCells count="1">
    <mergeCell ref="B11:K11"/>
  </mergeCells>
  <hyperlinks>
    <hyperlink ref="I38" r:id="rId1" xr:uid="{10BB3253-1939-45DC-B16D-47E2147A4A07}"/>
  </hyperlinks>
  <pageMargins left="0.7" right="0.7" top="0.75" bottom="0.75" header="0.3" footer="0.3"/>
  <pageSetup orientation="portrait" r:id="rId2"/>
  <drawing r:id="rId3"/>
  <legacy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47EC6-ABA3-4C93-8713-51A711C3FDAB}">
  <dimension ref="B1:I76"/>
  <sheetViews>
    <sheetView showGridLines="0" topLeftCell="A61" workbookViewId="0">
      <selection activeCell="A85" sqref="A85"/>
    </sheetView>
  </sheetViews>
  <sheetFormatPr baseColWidth="10" defaultRowHeight="13.2" x14ac:dyDescent="0.25"/>
  <cols>
    <col min="2" max="2" width="12.5546875" bestFit="1" customWidth="1"/>
    <col min="3" max="3" width="13.77734375" bestFit="1" customWidth="1"/>
    <col min="4" max="4" width="9.21875" bestFit="1" customWidth="1"/>
    <col min="5" max="5" width="12.6640625" bestFit="1" customWidth="1"/>
    <col min="6" max="6" width="6.44140625" bestFit="1" customWidth="1"/>
    <col min="7" max="7" width="10.21875" bestFit="1" customWidth="1"/>
    <col min="8" max="8" width="10.44140625" bestFit="1" customWidth="1"/>
    <col min="9" max="9" width="9.77734375" bestFit="1" customWidth="1"/>
    <col min="10" max="11" width="10.44140625" bestFit="1" customWidth="1"/>
  </cols>
  <sheetData>
    <row r="1" spans="2:8" s="183" customFormat="1" ht="13.8" x14ac:dyDescent="0.25">
      <c r="D1" s="184"/>
    </row>
    <row r="2" spans="2:8" s="183" customFormat="1" ht="13.8" x14ac:dyDescent="0.25">
      <c r="D2" s="184"/>
    </row>
    <row r="3" spans="2:8" s="183" customFormat="1" ht="13.8" x14ac:dyDescent="0.25">
      <c r="D3" s="184"/>
    </row>
    <row r="4" spans="2:8" s="183" customFormat="1" ht="13.8" x14ac:dyDescent="0.25">
      <c r="D4" s="184"/>
    </row>
    <row r="5" spans="2:8" s="183" customFormat="1" ht="13.8" x14ac:dyDescent="0.25">
      <c r="D5" s="184"/>
    </row>
    <row r="6" spans="2:8" s="183" customFormat="1" ht="13.8" x14ac:dyDescent="0.25">
      <c r="D6" s="184"/>
    </row>
    <row r="7" spans="2:8" s="183" customFormat="1" ht="13.8" x14ac:dyDescent="0.25">
      <c r="D7" s="184"/>
    </row>
    <row r="8" spans="2:8" s="183" customFormat="1" ht="13.8" x14ac:dyDescent="0.25">
      <c r="D8" s="184"/>
    </row>
    <row r="9" spans="2:8" s="183" customFormat="1" ht="13.8" x14ac:dyDescent="0.25">
      <c r="D9" s="184"/>
    </row>
    <row r="10" spans="2:8" s="183" customFormat="1" ht="14.4" thickBot="1" x14ac:dyDescent="0.3">
      <c r="D10" s="184"/>
    </row>
    <row r="11" spans="2:8" s="183" customFormat="1" ht="14.4" thickBot="1" x14ac:dyDescent="0.3">
      <c r="B11" s="685" t="s">
        <v>1805</v>
      </c>
      <c r="C11" s="686"/>
      <c r="D11" s="686"/>
      <c r="E11" s="686"/>
      <c r="F11" s="686"/>
      <c r="G11" s="686"/>
      <c r="H11" s="687"/>
    </row>
    <row r="13" spans="2:8" x14ac:dyDescent="0.25">
      <c r="B13" s="467" t="s">
        <v>372</v>
      </c>
      <c r="C13" s="467" t="s">
        <v>1806</v>
      </c>
      <c r="D13" s="467" t="s">
        <v>1573</v>
      </c>
      <c r="E13" s="467" t="s">
        <v>1807</v>
      </c>
      <c r="F13" s="467" t="s">
        <v>1808</v>
      </c>
      <c r="G13" s="467" t="s">
        <v>1809</v>
      </c>
      <c r="H13" s="467" t="s">
        <v>1573</v>
      </c>
    </row>
    <row r="14" spans="2:8" x14ac:dyDescent="0.25">
      <c r="B14" s="424" t="s">
        <v>1810</v>
      </c>
      <c r="C14" s="424" t="s">
        <v>1811</v>
      </c>
      <c r="D14" s="422" t="s">
        <v>1019</v>
      </c>
      <c r="E14" s="422" t="s">
        <v>1019</v>
      </c>
      <c r="F14" s="422"/>
      <c r="G14" s="422" t="s">
        <v>1019</v>
      </c>
      <c r="H14" s="422">
        <v>55</v>
      </c>
    </row>
    <row r="15" spans="2:8" x14ac:dyDescent="0.25">
      <c r="B15" s="424" t="s">
        <v>1812</v>
      </c>
      <c r="C15" s="424" t="s">
        <v>1813</v>
      </c>
      <c r="D15" s="422" t="s">
        <v>1019</v>
      </c>
      <c r="E15" s="422" t="s">
        <v>1019</v>
      </c>
      <c r="F15" s="422"/>
      <c r="G15" s="422" t="s">
        <v>322</v>
      </c>
      <c r="H15" s="422">
        <v>55</v>
      </c>
    </row>
    <row r="16" spans="2:8" x14ac:dyDescent="0.25">
      <c r="B16" s="424" t="s">
        <v>1814</v>
      </c>
      <c r="C16" s="424" t="s">
        <v>1815</v>
      </c>
      <c r="D16" s="422" t="s">
        <v>1019</v>
      </c>
      <c r="E16" s="422" t="s">
        <v>1019</v>
      </c>
      <c r="F16" s="422"/>
      <c r="G16" s="422" t="s">
        <v>1019</v>
      </c>
      <c r="H16" s="422">
        <v>55</v>
      </c>
    </row>
    <row r="17" spans="2:8" x14ac:dyDescent="0.25">
      <c r="B17" s="424" t="s">
        <v>1816</v>
      </c>
      <c r="C17" s="424" t="s">
        <v>1817</v>
      </c>
      <c r="D17" s="422" t="s">
        <v>1019</v>
      </c>
      <c r="E17" s="422" t="s">
        <v>1019</v>
      </c>
      <c r="F17" s="422"/>
      <c r="G17" s="422" t="s">
        <v>1019</v>
      </c>
      <c r="H17" s="422">
        <v>55</v>
      </c>
    </row>
    <row r="18" spans="2:8" x14ac:dyDescent="0.25">
      <c r="B18" s="424" t="s">
        <v>1818</v>
      </c>
      <c r="C18" s="424" t="s">
        <v>1819</v>
      </c>
      <c r="D18" s="422" t="s">
        <v>1019</v>
      </c>
      <c r="E18" s="422" t="s">
        <v>1019</v>
      </c>
      <c r="F18" s="422"/>
      <c r="G18" s="422" t="s">
        <v>1019</v>
      </c>
      <c r="H18" s="422">
        <v>55</v>
      </c>
    </row>
    <row r="19" spans="2:8" x14ac:dyDescent="0.25">
      <c r="B19" s="424" t="s">
        <v>1820</v>
      </c>
      <c r="C19" s="424" t="s">
        <v>1821</v>
      </c>
      <c r="D19" s="422" t="s">
        <v>1019</v>
      </c>
      <c r="E19" s="422" t="s">
        <v>1822</v>
      </c>
      <c r="F19" s="422"/>
      <c r="G19" s="422" t="s">
        <v>322</v>
      </c>
      <c r="H19" s="422">
        <v>55</v>
      </c>
    </row>
    <row r="20" spans="2:8" x14ac:dyDescent="0.25">
      <c r="B20" s="424" t="s">
        <v>1823</v>
      </c>
      <c r="C20" s="424" t="s">
        <v>1824</v>
      </c>
      <c r="D20" s="422" t="s">
        <v>1019</v>
      </c>
      <c r="E20" s="422" t="s">
        <v>1019</v>
      </c>
      <c r="F20" s="422"/>
      <c r="G20" s="422" t="s">
        <v>1019</v>
      </c>
      <c r="H20" s="422">
        <v>65</v>
      </c>
    </row>
    <row r="21" spans="2:8" x14ac:dyDescent="0.25">
      <c r="B21" s="439" t="s">
        <v>1825</v>
      </c>
      <c r="C21" s="439" t="s">
        <v>1826</v>
      </c>
      <c r="D21" s="422" t="s">
        <v>322</v>
      </c>
      <c r="E21" s="422" t="s">
        <v>1019</v>
      </c>
      <c r="F21" s="422"/>
      <c r="G21" s="422" t="s">
        <v>1019</v>
      </c>
      <c r="H21" s="422">
        <v>0</v>
      </c>
    </row>
    <row r="22" spans="2:8" x14ac:dyDescent="0.25">
      <c r="B22" s="424" t="s">
        <v>1827</v>
      </c>
      <c r="C22" s="424" t="s">
        <v>1828</v>
      </c>
      <c r="D22" s="422" t="s">
        <v>1019</v>
      </c>
      <c r="E22" s="422" t="s">
        <v>1019</v>
      </c>
      <c r="F22" s="422"/>
      <c r="G22" s="422" t="s">
        <v>1019</v>
      </c>
      <c r="H22" s="422">
        <v>55</v>
      </c>
    </row>
    <row r="23" spans="2:8" x14ac:dyDescent="0.25">
      <c r="B23" s="424" t="s">
        <v>1829</v>
      </c>
      <c r="C23" s="424" t="s">
        <v>1830</v>
      </c>
      <c r="D23" s="422" t="s">
        <v>1019</v>
      </c>
      <c r="E23" s="422" t="s">
        <v>1019</v>
      </c>
      <c r="F23" s="422">
        <v>36</v>
      </c>
      <c r="G23" s="422" t="s">
        <v>322</v>
      </c>
      <c r="H23" s="422">
        <v>55</v>
      </c>
    </row>
    <row r="24" spans="2:8" x14ac:dyDescent="0.25">
      <c r="B24" s="424" t="s">
        <v>1831</v>
      </c>
      <c r="C24" s="424" t="s">
        <v>1832</v>
      </c>
      <c r="D24" s="422" t="s">
        <v>1019</v>
      </c>
      <c r="E24" s="422" t="s">
        <v>1019</v>
      </c>
      <c r="F24" s="422"/>
      <c r="G24" s="422" t="s">
        <v>1019</v>
      </c>
      <c r="H24" s="422">
        <v>65</v>
      </c>
    </row>
    <row r="25" spans="2:8" x14ac:dyDescent="0.25">
      <c r="B25" s="424" t="s">
        <v>1833</v>
      </c>
      <c r="C25" s="424" t="s">
        <v>1834</v>
      </c>
      <c r="D25" s="422" t="s">
        <v>1019</v>
      </c>
      <c r="E25" s="422" t="s">
        <v>1019</v>
      </c>
      <c r="F25" s="422"/>
      <c r="G25" s="422" t="s">
        <v>1019</v>
      </c>
      <c r="H25" s="422">
        <v>55</v>
      </c>
    </row>
    <row r="26" spans="2:8" x14ac:dyDescent="0.25">
      <c r="B26" s="424" t="s">
        <v>1835</v>
      </c>
      <c r="C26" s="424" t="s">
        <v>1836</v>
      </c>
      <c r="D26" s="422" t="s">
        <v>1019</v>
      </c>
      <c r="E26" s="422" t="s">
        <v>1019</v>
      </c>
      <c r="F26" s="422"/>
      <c r="G26" s="422" t="s">
        <v>1019</v>
      </c>
      <c r="H26" s="422">
        <v>65</v>
      </c>
    </row>
    <row r="27" spans="2:8" x14ac:dyDescent="0.25">
      <c r="B27" s="424" t="s">
        <v>1837</v>
      </c>
      <c r="C27" s="424" t="s">
        <v>1838</v>
      </c>
      <c r="D27" s="422" t="s">
        <v>1019</v>
      </c>
      <c r="E27" s="422" t="s">
        <v>1019</v>
      </c>
      <c r="F27" s="422"/>
      <c r="G27" s="422" t="s">
        <v>1019</v>
      </c>
      <c r="H27" s="422">
        <v>55</v>
      </c>
    </row>
    <row r="28" spans="2:8" x14ac:dyDescent="0.25">
      <c r="B28" s="424" t="s">
        <v>1839</v>
      </c>
      <c r="C28" s="424" t="s">
        <v>1840</v>
      </c>
      <c r="D28" s="422" t="s">
        <v>1019</v>
      </c>
      <c r="E28" s="422" t="s">
        <v>322</v>
      </c>
      <c r="F28" s="422"/>
      <c r="G28" s="422" t="s">
        <v>1019</v>
      </c>
      <c r="H28" s="422">
        <v>65</v>
      </c>
    </row>
    <row r="29" spans="2:8" x14ac:dyDescent="0.25">
      <c r="B29" s="424" t="s">
        <v>1841</v>
      </c>
      <c r="C29" s="424" t="s">
        <v>1842</v>
      </c>
      <c r="D29" s="422" t="s">
        <v>1019</v>
      </c>
      <c r="E29" s="422" t="s">
        <v>322</v>
      </c>
      <c r="F29" s="422"/>
      <c r="G29" s="422" t="s">
        <v>1019</v>
      </c>
      <c r="H29" s="422">
        <v>55</v>
      </c>
    </row>
    <row r="30" spans="2:8" x14ac:dyDescent="0.25">
      <c r="B30" s="424" t="s">
        <v>1843</v>
      </c>
      <c r="C30" s="424" t="s">
        <v>1844</v>
      </c>
      <c r="D30" s="422" t="s">
        <v>1019</v>
      </c>
      <c r="E30" s="422" t="s">
        <v>322</v>
      </c>
      <c r="F30" s="422"/>
      <c r="G30" s="422" t="s">
        <v>1019</v>
      </c>
      <c r="H30" s="422">
        <v>55</v>
      </c>
    </row>
    <row r="31" spans="2:8" x14ac:dyDescent="0.25">
      <c r="B31" s="424" t="s">
        <v>1845</v>
      </c>
      <c r="C31" s="424" t="s">
        <v>1846</v>
      </c>
      <c r="D31" s="422" t="s">
        <v>1019</v>
      </c>
      <c r="E31" s="422" t="s">
        <v>322</v>
      </c>
      <c r="F31" s="422"/>
      <c r="G31" s="422" t="s">
        <v>1019</v>
      </c>
      <c r="H31" s="422">
        <v>55</v>
      </c>
    </row>
    <row r="32" spans="2:8" x14ac:dyDescent="0.25">
      <c r="B32" s="424" t="s">
        <v>1847</v>
      </c>
      <c r="C32" s="424" t="s">
        <v>1848</v>
      </c>
      <c r="D32" s="422" t="s">
        <v>1019</v>
      </c>
      <c r="E32" s="422" t="s">
        <v>322</v>
      </c>
      <c r="F32" s="422"/>
      <c r="G32" s="422" t="s">
        <v>1019</v>
      </c>
      <c r="H32" s="422">
        <v>65</v>
      </c>
    </row>
    <row r="33" spans="2:8" x14ac:dyDescent="0.25">
      <c r="B33" s="424" t="s">
        <v>1849</v>
      </c>
      <c r="C33" s="424" t="s">
        <v>1850</v>
      </c>
      <c r="D33" s="422" t="s">
        <v>1019</v>
      </c>
      <c r="E33" s="422" t="s">
        <v>1019</v>
      </c>
      <c r="F33" s="422"/>
      <c r="G33" s="422" t="s">
        <v>1019</v>
      </c>
      <c r="H33" s="422">
        <v>65</v>
      </c>
    </row>
    <row r="34" spans="2:8" x14ac:dyDescent="0.25">
      <c r="B34" s="424" t="s">
        <v>1851</v>
      </c>
      <c r="C34" s="424" t="s">
        <v>298</v>
      </c>
      <c r="D34" s="422" t="s">
        <v>1019</v>
      </c>
      <c r="E34" s="422" t="s">
        <v>322</v>
      </c>
      <c r="F34" s="422"/>
      <c r="G34" s="422" t="s">
        <v>1019</v>
      </c>
      <c r="H34" s="422">
        <v>65</v>
      </c>
    </row>
    <row r="35" spans="2:8" x14ac:dyDescent="0.25">
      <c r="B35" s="424" t="s">
        <v>1852</v>
      </c>
      <c r="C35" s="424" t="s">
        <v>1853</v>
      </c>
      <c r="D35" s="422" t="s">
        <v>1019</v>
      </c>
      <c r="E35" s="422" t="s">
        <v>322</v>
      </c>
      <c r="F35" s="422"/>
      <c r="G35" s="422" t="s">
        <v>1019</v>
      </c>
      <c r="H35" s="422">
        <v>65</v>
      </c>
    </row>
    <row r="36" spans="2:8" x14ac:dyDescent="0.25">
      <c r="B36" s="424" t="s">
        <v>1854</v>
      </c>
      <c r="C36" s="424" t="s">
        <v>1855</v>
      </c>
      <c r="D36" s="422" t="s">
        <v>1019</v>
      </c>
      <c r="E36" s="422" t="s">
        <v>1019</v>
      </c>
      <c r="F36" s="422"/>
      <c r="G36" s="422" t="s">
        <v>1019</v>
      </c>
      <c r="H36" s="422">
        <v>55</v>
      </c>
    </row>
    <row r="37" spans="2:8" x14ac:dyDescent="0.25">
      <c r="B37" s="424" t="s">
        <v>1856</v>
      </c>
      <c r="C37" s="424" t="s">
        <v>1857</v>
      </c>
      <c r="D37" s="422" t="s">
        <v>1019</v>
      </c>
      <c r="E37" s="422" t="s">
        <v>322</v>
      </c>
      <c r="F37" s="422"/>
      <c r="G37" s="422" t="s">
        <v>1019</v>
      </c>
      <c r="H37" s="422">
        <v>65</v>
      </c>
    </row>
    <row r="38" spans="2:8" x14ac:dyDescent="0.25">
      <c r="B38" s="424" t="s">
        <v>1858</v>
      </c>
      <c r="C38" s="424" t="s">
        <v>1836</v>
      </c>
      <c r="D38" s="422" t="s">
        <v>1019</v>
      </c>
      <c r="E38" s="422" t="s">
        <v>1019</v>
      </c>
      <c r="F38" s="422"/>
      <c r="G38" s="422" t="s">
        <v>1019</v>
      </c>
      <c r="H38" s="422">
        <v>55</v>
      </c>
    </row>
    <row r="39" spans="2:8" x14ac:dyDescent="0.25">
      <c r="B39" s="424" t="s">
        <v>1859</v>
      </c>
      <c r="C39" s="424" t="s">
        <v>1860</v>
      </c>
      <c r="D39" s="422" t="s">
        <v>1019</v>
      </c>
      <c r="E39" s="422" t="s">
        <v>322</v>
      </c>
      <c r="F39" s="422"/>
      <c r="G39" s="422" t="s">
        <v>1019</v>
      </c>
      <c r="H39" s="422">
        <v>55</v>
      </c>
    </row>
    <row r="40" spans="2:8" x14ac:dyDescent="0.25">
      <c r="B40" s="424" t="s">
        <v>1861</v>
      </c>
      <c r="C40" s="424" t="s">
        <v>1862</v>
      </c>
      <c r="D40" s="422" t="s">
        <v>1019</v>
      </c>
      <c r="E40" s="422" t="s">
        <v>1019</v>
      </c>
      <c r="F40" s="422"/>
      <c r="G40" s="422" t="s">
        <v>1019</v>
      </c>
      <c r="H40" s="422">
        <v>55</v>
      </c>
    </row>
    <row r="41" spans="2:8" x14ac:dyDescent="0.25">
      <c r="B41" s="424" t="s">
        <v>1863</v>
      </c>
      <c r="C41" s="424" t="s">
        <v>1864</v>
      </c>
      <c r="D41" s="422" t="s">
        <v>1019</v>
      </c>
      <c r="E41" s="422" t="s">
        <v>1019</v>
      </c>
      <c r="F41" s="422"/>
      <c r="G41" s="422" t="s">
        <v>1019</v>
      </c>
      <c r="H41" s="422">
        <v>55</v>
      </c>
    </row>
    <row r="42" spans="2:8" x14ac:dyDescent="0.25">
      <c r="B42" s="424" t="s">
        <v>1865</v>
      </c>
      <c r="C42" s="424" t="s">
        <v>1866</v>
      </c>
      <c r="D42" s="422" t="s">
        <v>1019</v>
      </c>
      <c r="E42" s="422" t="s">
        <v>322</v>
      </c>
      <c r="F42" s="422">
        <v>36</v>
      </c>
      <c r="G42" s="422" t="s">
        <v>322</v>
      </c>
      <c r="H42" s="422">
        <v>55</v>
      </c>
    </row>
    <row r="43" spans="2:8" x14ac:dyDescent="0.25">
      <c r="B43" s="424" t="s">
        <v>1867</v>
      </c>
      <c r="C43" s="424" t="s">
        <v>1868</v>
      </c>
      <c r="D43" s="422" t="s">
        <v>1019</v>
      </c>
      <c r="E43" s="422" t="s">
        <v>1019</v>
      </c>
      <c r="F43" s="422"/>
      <c r="G43" s="422" t="s">
        <v>1019</v>
      </c>
      <c r="H43" s="422">
        <v>55</v>
      </c>
    </row>
    <row r="44" spans="2:8" x14ac:dyDescent="0.25">
      <c r="B44" s="424" t="s">
        <v>1869</v>
      </c>
      <c r="C44" s="424" t="s">
        <v>1870</v>
      </c>
      <c r="D44" s="422" t="s">
        <v>1019</v>
      </c>
      <c r="E44" s="422" t="s">
        <v>1019</v>
      </c>
      <c r="F44" s="422"/>
      <c r="G44" s="422" t="s">
        <v>1019</v>
      </c>
      <c r="H44" s="422">
        <v>55</v>
      </c>
    </row>
    <row r="45" spans="2:8" x14ac:dyDescent="0.25">
      <c r="B45" s="424" t="s">
        <v>1852</v>
      </c>
      <c r="C45" s="424" t="s">
        <v>1871</v>
      </c>
      <c r="D45" s="422" t="s">
        <v>1019</v>
      </c>
      <c r="E45" s="422" t="s">
        <v>322</v>
      </c>
      <c r="F45" s="422"/>
      <c r="G45" s="422" t="s">
        <v>1019</v>
      </c>
      <c r="H45" s="422">
        <v>55</v>
      </c>
    </row>
    <row r="46" spans="2:8" x14ac:dyDescent="0.25">
      <c r="B46" s="424" t="s">
        <v>1872</v>
      </c>
      <c r="C46" s="424" t="s">
        <v>1873</v>
      </c>
      <c r="D46" s="422" t="s">
        <v>1019</v>
      </c>
      <c r="E46" s="422" t="s">
        <v>322</v>
      </c>
      <c r="F46" s="422">
        <v>42</v>
      </c>
      <c r="G46" s="422" t="s">
        <v>322</v>
      </c>
      <c r="H46" s="422">
        <v>55</v>
      </c>
    </row>
    <row r="47" spans="2:8" x14ac:dyDescent="0.25">
      <c r="B47" s="424" t="s">
        <v>1874</v>
      </c>
      <c r="C47" s="424" t="s">
        <v>1875</v>
      </c>
      <c r="D47" s="422" t="s">
        <v>1019</v>
      </c>
      <c r="E47" s="422" t="s">
        <v>1019</v>
      </c>
      <c r="F47" s="422"/>
      <c r="G47" s="422" t="s">
        <v>1019</v>
      </c>
      <c r="H47" s="422">
        <v>55</v>
      </c>
    </row>
    <row r="48" spans="2:8" x14ac:dyDescent="0.25">
      <c r="B48" s="424" t="s">
        <v>1876</v>
      </c>
      <c r="C48" s="424" t="s">
        <v>1877</v>
      </c>
      <c r="D48" s="422" t="s">
        <v>1019</v>
      </c>
      <c r="E48" s="422" t="s">
        <v>322</v>
      </c>
      <c r="F48" s="422"/>
      <c r="G48" s="422" t="s">
        <v>1019</v>
      </c>
      <c r="H48" s="422">
        <v>65</v>
      </c>
    </row>
    <row r="49" spans="2:8" x14ac:dyDescent="0.25">
      <c r="B49" s="424" t="s">
        <v>1878</v>
      </c>
      <c r="C49" s="424" t="s">
        <v>1842</v>
      </c>
      <c r="D49" s="422" t="s">
        <v>1019</v>
      </c>
      <c r="E49" s="422" t="s">
        <v>322</v>
      </c>
      <c r="F49" s="422"/>
      <c r="G49" s="422" t="s">
        <v>1019</v>
      </c>
      <c r="H49" s="422">
        <v>55</v>
      </c>
    </row>
    <row r="50" spans="2:8" x14ac:dyDescent="0.25">
      <c r="B50" s="424" t="s">
        <v>1879</v>
      </c>
      <c r="C50" s="424" t="s">
        <v>1880</v>
      </c>
      <c r="D50" s="422" t="s">
        <v>1019</v>
      </c>
      <c r="E50" s="422" t="s">
        <v>1019</v>
      </c>
      <c r="F50" s="422"/>
      <c r="G50" s="422" t="s">
        <v>1019</v>
      </c>
      <c r="H50" s="422">
        <v>55</v>
      </c>
    </row>
    <row r="51" spans="2:8" x14ac:dyDescent="0.25">
      <c r="B51" s="424" t="s">
        <v>1881</v>
      </c>
      <c r="C51" s="424" t="s">
        <v>1882</v>
      </c>
      <c r="D51" s="422" t="s">
        <v>1019</v>
      </c>
      <c r="E51" s="422" t="s">
        <v>1019</v>
      </c>
      <c r="F51" s="422"/>
      <c r="G51" s="422" t="s">
        <v>1019</v>
      </c>
      <c r="H51" s="422">
        <v>55</v>
      </c>
    </row>
    <row r="52" spans="2:8" x14ac:dyDescent="0.25">
      <c r="B52" s="424" t="s">
        <v>1883</v>
      </c>
      <c r="C52" s="424" t="s">
        <v>1868</v>
      </c>
      <c r="D52" s="422" t="s">
        <v>1019</v>
      </c>
      <c r="E52" s="422" t="s">
        <v>1884</v>
      </c>
      <c r="F52" s="422"/>
      <c r="G52" s="422"/>
      <c r="H52" s="422">
        <v>30</v>
      </c>
    </row>
    <row r="53" spans="2:8" x14ac:dyDescent="0.25">
      <c r="B53" s="424" t="s">
        <v>1885</v>
      </c>
      <c r="C53" s="424" t="s">
        <v>1886</v>
      </c>
      <c r="D53" s="423" t="s">
        <v>1019</v>
      </c>
      <c r="E53" s="422" t="s">
        <v>322</v>
      </c>
      <c r="F53" s="422">
        <v>36</v>
      </c>
      <c r="G53" s="422" t="s">
        <v>322</v>
      </c>
      <c r="H53" s="422">
        <v>65</v>
      </c>
    </row>
    <row r="54" spans="2:8" x14ac:dyDescent="0.25">
      <c r="B54" s="424" t="s">
        <v>1887</v>
      </c>
      <c r="C54" s="424" t="s">
        <v>1888</v>
      </c>
      <c r="D54" s="423" t="s">
        <v>1019</v>
      </c>
      <c r="E54" s="422" t="s">
        <v>1884</v>
      </c>
      <c r="F54" s="422"/>
      <c r="G54" s="422"/>
      <c r="H54" s="422">
        <v>30</v>
      </c>
    </row>
    <row r="55" spans="2:8" x14ac:dyDescent="0.25">
      <c r="B55" s="424" t="s">
        <v>1889</v>
      </c>
      <c r="C55" s="424" t="s">
        <v>1890</v>
      </c>
      <c r="D55" s="423" t="s">
        <v>1019</v>
      </c>
      <c r="E55" s="422" t="s">
        <v>322</v>
      </c>
      <c r="F55" s="422">
        <v>38</v>
      </c>
      <c r="G55" s="422" t="s">
        <v>322</v>
      </c>
      <c r="H55" s="422">
        <v>55</v>
      </c>
    </row>
    <row r="56" spans="2:8" x14ac:dyDescent="0.25">
      <c r="B56" s="424" t="s">
        <v>1891</v>
      </c>
      <c r="C56" s="424" t="s">
        <v>1892</v>
      </c>
      <c r="D56" s="423" t="s">
        <v>1019</v>
      </c>
      <c r="E56" s="422" t="s">
        <v>322</v>
      </c>
      <c r="F56" s="422">
        <v>36</v>
      </c>
      <c r="G56" s="422" t="s">
        <v>322</v>
      </c>
      <c r="H56" s="422">
        <v>55</v>
      </c>
    </row>
    <row r="57" spans="2:8" x14ac:dyDescent="0.25">
      <c r="B57" s="424" t="s">
        <v>1893</v>
      </c>
      <c r="C57" s="424" t="s">
        <v>1894</v>
      </c>
      <c r="D57" s="422" t="s">
        <v>1019</v>
      </c>
      <c r="E57" s="422" t="s">
        <v>1019</v>
      </c>
      <c r="F57" s="422">
        <v>36</v>
      </c>
      <c r="G57" s="422" t="s">
        <v>322</v>
      </c>
      <c r="H57" s="422">
        <v>55</v>
      </c>
    </row>
    <row r="58" spans="2:8" x14ac:dyDescent="0.25">
      <c r="B58" s="424" t="s">
        <v>1895</v>
      </c>
      <c r="C58" s="424" t="s">
        <v>1842</v>
      </c>
      <c r="D58" s="422" t="s">
        <v>1019</v>
      </c>
      <c r="E58" s="422" t="s">
        <v>1019</v>
      </c>
      <c r="F58" s="422">
        <v>38</v>
      </c>
      <c r="G58" s="422" t="s">
        <v>322</v>
      </c>
      <c r="H58" s="422">
        <v>55</v>
      </c>
    </row>
    <row r="59" spans="2:8" x14ac:dyDescent="0.25">
      <c r="B59" s="424" t="s">
        <v>1896</v>
      </c>
      <c r="C59" s="424" t="s">
        <v>1897</v>
      </c>
      <c r="D59" s="422" t="s">
        <v>1898</v>
      </c>
      <c r="E59" s="422" t="s">
        <v>1019</v>
      </c>
      <c r="F59" s="422"/>
      <c r="G59" s="422" t="s">
        <v>1019</v>
      </c>
      <c r="H59" s="422">
        <v>0</v>
      </c>
    </row>
    <row r="60" spans="2:8" x14ac:dyDescent="0.25">
      <c r="B60" s="424" t="s">
        <v>1899</v>
      </c>
      <c r="C60" s="424" t="s">
        <v>1900</v>
      </c>
      <c r="D60" s="422" t="s">
        <v>1019</v>
      </c>
      <c r="E60" s="422" t="s">
        <v>322</v>
      </c>
      <c r="F60" s="422">
        <v>38</v>
      </c>
      <c r="G60" s="422" t="s">
        <v>322</v>
      </c>
      <c r="H60" s="422">
        <v>55</v>
      </c>
    </row>
    <row r="61" spans="2:8" x14ac:dyDescent="0.25">
      <c r="B61" s="424" t="s">
        <v>1891</v>
      </c>
      <c r="C61" s="424" t="s">
        <v>1901</v>
      </c>
      <c r="D61" s="422" t="s">
        <v>1019</v>
      </c>
      <c r="E61" s="422" t="s">
        <v>1884</v>
      </c>
      <c r="F61" s="422"/>
      <c r="G61" s="422"/>
      <c r="H61" s="422">
        <v>30</v>
      </c>
    </row>
    <row r="62" spans="2:8" x14ac:dyDescent="0.25">
      <c r="B62" s="424" t="s">
        <v>1902</v>
      </c>
      <c r="C62" s="424" t="s">
        <v>1903</v>
      </c>
      <c r="D62" s="422" t="s">
        <v>1019</v>
      </c>
      <c r="E62" s="422" t="s">
        <v>322</v>
      </c>
      <c r="F62" s="422"/>
      <c r="G62" s="422" t="s">
        <v>322</v>
      </c>
      <c r="H62" s="422">
        <v>0</v>
      </c>
    </row>
    <row r="63" spans="2:8" x14ac:dyDescent="0.25">
      <c r="B63" s="424" t="s">
        <v>1891</v>
      </c>
      <c r="C63" s="424" t="s">
        <v>1904</v>
      </c>
      <c r="D63" s="422" t="s">
        <v>1019</v>
      </c>
      <c r="E63" s="422" t="s">
        <v>322</v>
      </c>
      <c r="F63" s="422"/>
      <c r="G63" s="422" t="s">
        <v>322</v>
      </c>
      <c r="H63" s="422">
        <v>0</v>
      </c>
    </row>
    <row r="64" spans="2:8" x14ac:dyDescent="0.25">
      <c r="B64" s="424" t="s">
        <v>1905</v>
      </c>
      <c r="C64" s="424" t="s">
        <v>1906</v>
      </c>
      <c r="D64" s="422" t="s">
        <v>1019</v>
      </c>
      <c r="E64" s="422" t="s">
        <v>1019</v>
      </c>
      <c r="F64" s="422"/>
      <c r="G64" s="422" t="s">
        <v>1019</v>
      </c>
      <c r="H64" s="422">
        <v>55</v>
      </c>
    </row>
    <row r="65" spans="2:9" x14ac:dyDescent="0.25">
      <c r="B65" s="439" t="s">
        <v>1907</v>
      </c>
      <c r="C65" s="439" t="s">
        <v>1908</v>
      </c>
      <c r="D65" s="422" t="s">
        <v>322</v>
      </c>
      <c r="E65" s="422" t="s">
        <v>1019</v>
      </c>
      <c r="F65" s="422"/>
      <c r="G65" s="422" t="s">
        <v>1019</v>
      </c>
      <c r="H65" s="422">
        <v>0</v>
      </c>
    </row>
    <row r="66" spans="2:9" x14ac:dyDescent="0.25">
      <c r="B66" s="424" t="s">
        <v>1909</v>
      </c>
      <c r="C66" s="424" t="s">
        <v>1910</v>
      </c>
      <c r="D66" s="422" t="s">
        <v>1019</v>
      </c>
      <c r="E66" s="422" t="s">
        <v>1884</v>
      </c>
      <c r="F66" s="422"/>
      <c r="G66" s="422"/>
      <c r="H66" s="422">
        <v>30</v>
      </c>
    </row>
    <row r="67" spans="2:9" x14ac:dyDescent="0.25">
      <c r="B67" s="424" t="s">
        <v>1911</v>
      </c>
      <c r="C67" s="424" t="s">
        <v>1912</v>
      </c>
      <c r="D67" s="422" t="s">
        <v>1019</v>
      </c>
      <c r="E67" s="422" t="s">
        <v>322</v>
      </c>
      <c r="F67" s="422">
        <v>38</v>
      </c>
      <c r="G67" s="422" t="s">
        <v>322</v>
      </c>
      <c r="H67" s="422">
        <v>55</v>
      </c>
    </row>
    <row r="68" spans="2:9" x14ac:dyDescent="0.25">
      <c r="B68" s="439" t="s">
        <v>1913</v>
      </c>
      <c r="C68" s="439" t="s">
        <v>1914</v>
      </c>
      <c r="D68" s="422" t="s">
        <v>322</v>
      </c>
      <c r="E68" s="422" t="s">
        <v>1019</v>
      </c>
      <c r="F68" s="422"/>
      <c r="G68" s="422" t="s">
        <v>1019</v>
      </c>
      <c r="H68" s="422">
        <v>0</v>
      </c>
    </row>
    <row r="69" spans="2:9" x14ac:dyDescent="0.25">
      <c r="B69" s="439" t="s">
        <v>1812</v>
      </c>
      <c r="C69" s="439" t="s">
        <v>1915</v>
      </c>
      <c r="D69" s="422" t="s">
        <v>322</v>
      </c>
      <c r="E69" s="422" t="s">
        <v>1019</v>
      </c>
      <c r="F69" s="422"/>
      <c r="G69" s="422" t="s">
        <v>1019</v>
      </c>
      <c r="H69" s="422">
        <v>0</v>
      </c>
    </row>
    <row r="70" spans="2:9" x14ac:dyDescent="0.25">
      <c r="B70" s="439" t="s">
        <v>1916</v>
      </c>
      <c r="C70" s="439" t="s">
        <v>1917</v>
      </c>
      <c r="D70" s="422" t="s">
        <v>322</v>
      </c>
      <c r="E70" s="422" t="s">
        <v>1019</v>
      </c>
      <c r="F70" s="422"/>
      <c r="G70" s="422" t="s">
        <v>1019</v>
      </c>
      <c r="H70" s="422">
        <v>0</v>
      </c>
    </row>
    <row r="71" spans="2:9" x14ac:dyDescent="0.25">
      <c r="B71" s="422" t="s">
        <v>1918</v>
      </c>
      <c r="C71" s="422" t="s">
        <v>1919</v>
      </c>
      <c r="D71" s="422" t="s">
        <v>1019</v>
      </c>
      <c r="E71" s="422" t="s">
        <v>1019</v>
      </c>
      <c r="F71" s="422" t="s">
        <v>1019</v>
      </c>
      <c r="G71" s="422" t="s">
        <v>1019</v>
      </c>
      <c r="H71" s="422">
        <v>55</v>
      </c>
    </row>
    <row r="72" spans="2:9" x14ac:dyDescent="0.25">
      <c r="B72" s="440" t="s">
        <v>5</v>
      </c>
      <c r="C72" s="422"/>
      <c r="D72" s="422"/>
      <c r="E72" s="422"/>
      <c r="F72" s="422"/>
      <c r="G72" s="422"/>
      <c r="H72" s="441">
        <f>SUM(H14:H71)</f>
        <v>2760</v>
      </c>
    </row>
    <row r="76" spans="2:9" x14ac:dyDescent="0.25">
      <c r="B76" s="10" t="s">
        <v>1939</v>
      </c>
      <c r="C76">
        <v>53</v>
      </c>
      <c r="D76" s="10"/>
      <c r="E76" s="10" t="s">
        <v>1940</v>
      </c>
      <c r="G76" s="10" t="s">
        <v>1942</v>
      </c>
      <c r="I76" s="526" t="s">
        <v>1945</v>
      </c>
    </row>
  </sheetData>
  <mergeCells count="1">
    <mergeCell ref="B11:H11"/>
  </mergeCells>
  <hyperlinks>
    <hyperlink ref="I76" r:id="rId1" xr:uid="{12F97EFE-2A87-49E2-A410-07D8F37D980A}"/>
  </hyperlinks>
  <pageMargins left="0.7" right="0.7" top="0.75" bottom="0.75" header="0.3" footer="0.3"/>
  <pageSetup orientation="portrait" r:id="rId2"/>
  <drawing r:id="rId3"/>
  <legacy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3245A-25BF-4634-9B81-C6997D2A50F2}">
  <sheetPr>
    <tabColor theme="9"/>
  </sheetPr>
  <dimension ref="B11:C118"/>
  <sheetViews>
    <sheetView showGridLines="0" topLeftCell="A49" workbookViewId="0">
      <selection activeCell="B73" sqref="B73"/>
    </sheetView>
  </sheetViews>
  <sheetFormatPr baseColWidth="10" defaultRowHeight="13.2" x14ac:dyDescent="0.25"/>
  <cols>
    <col min="2" max="2" width="57.21875" style="13" customWidth="1"/>
    <col min="3" max="3" width="23.5546875" customWidth="1"/>
  </cols>
  <sheetData>
    <row r="11" spans="2:3" ht="25.8" x14ac:dyDescent="0.25">
      <c r="B11" s="720" t="s">
        <v>30</v>
      </c>
      <c r="C11" s="721"/>
    </row>
    <row r="14" spans="2:3" ht="15" x14ac:dyDescent="0.25">
      <c r="B14" s="12" t="s">
        <v>31</v>
      </c>
    </row>
    <row r="15" spans="2:3" x14ac:dyDescent="0.25">
      <c r="B15" s="504" t="s">
        <v>32</v>
      </c>
      <c r="C15" s="505" t="s">
        <v>33</v>
      </c>
    </row>
    <row r="16" spans="2:3" x14ac:dyDescent="0.25">
      <c r="B16" s="14" t="s">
        <v>34</v>
      </c>
      <c r="C16" s="15">
        <v>1</v>
      </c>
    </row>
    <row r="17" spans="2:3" x14ac:dyDescent="0.25">
      <c r="B17" s="14" t="s">
        <v>35</v>
      </c>
      <c r="C17" s="15">
        <v>1</v>
      </c>
    </row>
    <row r="18" spans="2:3" x14ac:dyDescent="0.25">
      <c r="B18" s="14" t="s">
        <v>36</v>
      </c>
      <c r="C18" s="15">
        <v>2</v>
      </c>
    </row>
    <row r="19" spans="2:3" x14ac:dyDescent="0.25">
      <c r="B19" s="14" t="s">
        <v>37</v>
      </c>
      <c r="C19" s="15">
        <v>1</v>
      </c>
    </row>
    <row r="20" spans="2:3" x14ac:dyDescent="0.25">
      <c r="B20" s="14" t="s">
        <v>38</v>
      </c>
      <c r="C20" s="15">
        <v>2</v>
      </c>
    </row>
    <row r="21" spans="2:3" x14ac:dyDescent="0.25">
      <c r="B21" s="14" t="s">
        <v>39</v>
      </c>
      <c r="C21" s="15">
        <v>3</v>
      </c>
    </row>
    <row r="22" spans="2:3" x14ac:dyDescent="0.25">
      <c r="B22" s="14" t="s">
        <v>40</v>
      </c>
      <c r="C22" s="15">
        <v>1</v>
      </c>
    </row>
    <row r="23" spans="2:3" x14ac:dyDescent="0.25">
      <c r="B23" s="14" t="s">
        <v>41</v>
      </c>
      <c r="C23" s="15">
        <v>2</v>
      </c>
    </row>
    <row r="24" spans="2:3" x14ac:dyDescent="0.25">
      <c r="B24" s="14" t="s">
        <v>42</v>
      </c>
      <c r="C24" s="15">
        <v>1</v>
      </c>
    </row>
    <row r="25" spans="2:3" x14ac:dyDescent="0.25">
      <c r="B25" s="14" t="s">
        <v>43</v>
      </c>
      <c r="C25" s="15">
        <v>4</v>
      </c>
    </row>
    <row r="26" spans="2:3" x14ac:dyDescent="0.25">
      <c r="B26" s="14" t="s">
        <v>44</v>
      </c>
      <c r="C26" s="15">
        <v>7</v>
      </c>
    </row>
    <row r="27" spans="2:3" x14ac:dyDescent="0.25">
      <c r="B27" s="14" t="s">
        <v>45</v>
      </c>
      <c r="C27" s="15">
        <v>1</v>
      </c>
    </row>
    <row r="28" spans="2:3" x14ac:dyDescent="0.25">
      <c r="B28" s="14" t="s">
        <v>46</v>
      </c>
      <c r="C28" s="15">
        <v>2</v>
      </c>
    </row>
    <row r="29" spans="2:3" x14ac:dyDescent="0.25">
      <c r="B29" s="14" t="s">
        <v>47</v>
      </c>
      <c r="C29" s="15">
        <v>4</v>
      </c>
    </row>
    <row r="30" spans="2:3" x14ac:dyDescent="0.25">
      <c r="B30" s="14" t="s">
        <v>48</v>
      </c>
      <c r="C30" s="15">
        <v>1</v>
      </c>
    </row>
    <row r="31" spans="2:3" x14ac:dyDescent="0.25">
      <c r="B31" s="14" t="s">
        <v>49</v>
      </c>
      <c r="C31" s="15">
        <v>2</v>
      </c>
    </row>
    <row r="32" spans="2:3" x14ac:dyDescent="0.25">
      <c r="B32" s="14" t="s">
        <v>50</v>
      </c>
      <c r="C32" s="15">
        <v>1</v>
      </c>
    </row>
    <row r="33" spans="2:3" x14ac:dyDescent="0.25">
      <c r="B33" s="14" t="s">
        <v>51</v>
      </c>
      <c r="C33" s="15">
        <v>4</v>
      </c>
    </row>
    <row r="34" spans="2:3" x14ac:dyDescent="0.25">
      <c r="B34" s="14" t="s">
        <v>52</v>
      </c>
      <c r="C34" s="15">
        <v>1</v>
      </c>
    </row>
    <row r="35" spans="2:3" x14ac:dyDescent="0.25">
      <c r="B35" s="14" t="s">
        <v>41</v>
      </c>
      <c r="C35" s="15">
        <v>2</v>
      </c>
    </row>
    <row r="36" spans="2:3" x14ac:dyDescent="0.25">
      <c r="B36" s="14" t="s">
        <v>39</v>
      </c>
      <c r="C36" s="15">
        <v>3</v>
      </c>
    </row>
    <row r="37" spans="2:3" x14ac:dyDescent="0.25">
      <c r="B37" s="14" t="s">
        <v>53</v>
      </c>
      <c r="C37" s="15">
        <v>2</v>
      </c>
    </row>
    <row r="38" spans="2:3" x14ac:dyDescent="0.25">
      <c r="B38" s="14" t="s">
        <v>54</v>
      </c>
      <c r="C38" s="15">
        <v>1</v>
      </c>
    </row>
    <row r="39" spans="2:3" x14ac:dyDescent="0.25">
      <c r="B39" s="14" t="s">
        <v>55</v>
      </c>
      <c r="C39" s="15">
        <v>2</v>
      </c>
    </row>
    <row r="40" spans="2:3" x14ac:dyDescent="0.25">
      <c r="B40" s="14" t="s">
        <v>56</v>
      </c>
      <c r="C40" s="15">
        <v>3</v>
      </c>
    </row>
    <row r="41" spans="2:3" x14ac:dyDescent="0.25">
      <c r="B41" s="14" t="s">
        <v>57</v>
      </c>
      <c r="C41" s="15">
        <v>1</v>
      </c>
    </row>
    <row r="42" spans="2:3" x14ac:dyDescent="0.25">
      <c r="B42" s="14" t="s">
        <v>58</v>
      </c>
      <c r="C42" s="15">
        <v>3</v>
      </c>
    </row>
    <row r="43" spans="2:3" x14ac:dyDescent="0.25">
      <c r="B43" s="14" t="s">
        <v>59</v>
      </c>
      <c r="C43" s="15">
        <v>2</v>
      </c>
    </row>
    <row r="44" spans="2:3" x14ac:dyDescent="0.25">
      <c r="B44" s="14" t="s">
        <v>60</v>
      </c>
      <c r="C44" s="15">
        <v>3</v>
      </c>
    </row>
    <row r="45" spans="2:3" x14ac:dyDescent="0.25">
      <c r="B45" s="14" t="s">
        <v>61</v>
      </c>
      <c r="C45" s="15">
        <v>2</v>
      </c>
    </row>
    <row r="46" spans="2:3" x14ac:dyDescent="0.25">
      <c r="B46" s="14" t="s">
        <v>62</v>
      </c>
      <c r="C46" s="15">
        <v>3</v>
      </c>
    </row>
    <row r="47" spans="2:3" x14ac:dyDescent="0.25">
      <c r="B47" s="14" t="s">
        <v>63</v>
      </c>
      <c r="C47" s="15">
        <v>12</v>
      </c>
    </row>
    <row r="48" spans="2:3" x14ac:dyDescent="0.25">
      <c r="B48" s="14" t="s">
        <v>64</v>
      </c>
      <c r="C48" s="15">
        <v>12</v>
      </c>
    </row>
    <row r="49" spans="2:3" x14ac:dyDescent="0.25">
      <c r="B49" s="14" t="s">
        <v>65</v>
      </c>
      <c r="C49" s="15">
        <v>4</v>
      </c>
    </row>
    <row r="50" spans="2:3" x14ac:dyDescent="0.25">
      <c r="B50" s="14" t="s">
        <v>66</v>
      </c>
      <c r="C50" s="15">
        <v>3</v>
      </c>
    </row>
    <row r="51" spans="2:3" x14ac:dyDescent="0.25">
      <c r="B51" s="14" t="s">
        <v>67</v>
      </c>
      <c r="C51" s="15">
        <v>4</v>
      </c>
    </row>
    <row r="52" spans="2:3" x14ac:dyDescent="0.25">
      <c r="B52" s="14" t="s">
        <v>68</v>
      </c>
      <c r="C52" s="15">
        <v>13</v>
      </c>
    </row>
    <row r="53" spans="2:3" x14ac:dyDescent="0.25">
      <c r="B53" s="14" t="s">
        <v>69</v>
      </c>
      <c r="C53" s="15">
        <v>6</v>
      </c>
    </row>
    <row r="54" spans="2:3" x14ac:dyDescent="0.25">
      <c r="B54" s="14" t="s">
        <v>70</v>
      </c>
      <c r="C54" s="15">
        <v>11</v>
      </c>
    </row>
    <row r="55" spans="2:3" x14ac:dyDescent="0.25">
      <c r="B55" s="14" t="s">
        <v>71</v>
      </c>
      <c r="C55" s="15">
        <v>1</v>
      </c>
    </row>
    <row r="56" spans="2:3" x14ac:dyDescent="0.25">
      <c r="B56" s="14" t="s">
        <v>72</v>
      </c>
      <c r="C56" s="15">
        <v>18</v>
      </c>
    </row>
    <row r="57" spans="2:3" x14ac:dyDescent="0.25">
      <c r="B57" s="14" t="s">
        <v>73</v>
      </c>
      <c r="C57" s="15">
        <v>15</v>
      </c>
    </row>
    <row r="58" spans="2:3" x14ac:dyDescent="0.25">
      <c r="B58" s="14" t="s">
        <v>74</v>
      </c>
      <c r="C58" s="15">
        <v>28</v>
      </c>
    </row>
    <row r="59" spans="2:3" x14ac:dyDescent="0.25">
      <c r="B59" s="14" t="s">
        <v>75</v>
      </c>
      <c r="C59" s="15">
        <v>10</v>
      </c>
    </row>
    <row r="60" spans="2:3" x14ac:dyDescent="0.25">
      <c r="B60" s="14" t="s">
        <v>76</v>
      </c>
      <c r="C60" s="15">
        <v>4</v>
      </c>
    </row>
    <row r="61" spans="2:3" x14ac:dyDescent="0.25">
      <c r="B61" s="14" t="s">
        <v>77</v>
      </c>
      <c r="C61" s="15">
        <v>1</v>
      </c>
    </row>
    <row r="62" spans="2:3" x14ac:dyDescent="0.25">
      <c r="B62" s="14" t="s">
        <v>78</v>
      </c>
      <c r="C62" s="15">
        <v>4</v>
      </c>
    </row>
    <row r="63" spans="2:3" x14ac:dyDescent="0.25">
      <c r="B63" s="14" t="s">
        <v>79</v>
      </c>
      <c r="C63" s="15">
        <v>6</v>
      </c>
    </row>
    <row r="64" spans="2:3" x14ac:dyDescent="0.25">
      <c r="B64" s="14" t="s">
        <v>80</v>
      </c>
      <c r="C64" s="15">
        <v>2</v>
      </c>
    </row>
    <row r="65" spans="2:3" x14ac:dyDescent="0.25">
      <c r="B65" s="14" t="s">
        <v>81</v>
      </c>
      <c r="C65" s="15">
        <v>1</v>
      </c>
    </row>
    <row r="66" spans="2:3" x14ac:dyDescent="0.25">
      <c r="B66" s="14" t="s">
        <v>82</v>
      </c>
      <c r="C66" s="15">
        <v>2</v>
      </c>
    </row>
    <row r="67" spans="2:3" x14ac:dyDescent="0.25">
      <c r="B67" s="14" t="s">
        <v>83</v>
      </c>
      <c r="C67" s="15">
        <v>4</v>
      </c>
    </row>
    <row r="68" spans="2:3" x14ac:dyDescent="0.25">
      <c r="B68" s="14" t="s">
        <v>84</v>
      </c>
      <c r="C68" s="15">
        <v>5</v>
      </c>
    </row>
    <row r="69" spans="2:3" x14ac:dyDescent="0.25">
      <c r="B69" s="14" t="s">
        <v>85</v>
      </c>
      <c r="C69" s="15">
        <v>1</v>
      </c>
    </row>
    <row r="70" spans="2:3" x14ac:dyDescent="0.25">
      <c r="B70" s="14" t="s">
        <v>86</v>
      </c>
      <c r="C70" s="15">
        <v>4</v>
      </c>
    </row>
    <row r="71" spans="2:3" x14ac:dyDescent="0.25">
      <c r="B71" s="14" t="s">
        <v>87</v>
      </c>
      <c r="C71" s="15">
        <v>1</v>
      </c>
    </row>
    <row r="72" spans="2:3" x14ac:dyDescent="0.25">
      <c r="B72" s="14" t="s">
        <v>88</v>
      </c>
      <c r="C72" s="15">
        <v>4</v>
      </c>
    </row>
    <row r="74" spans="2:3" ht="15" x14ac:dyDescent="0.25">
      <c r="B74" s="12" t="s">
        <v>89</v>
      </c>
    </row>
    <row r="75" spans="2:3" x14ac:dyDescent="0.25">
      <c r="B75" s="504" t="s">
        <v>32</v>
      </c>
      <c r="C75" s="505" t="s">
        <v>33</v>
      </c>
    </row>
    <row r="76" spans="2:3" x14ac:dyDescent="0.25">
      <c r="B76" s="14" t="s">
        <v>90</v>
      </c>
      <c r="C76" s="15">
        <v>6</v>
      </c>
    </row>
    <row r="77" spans="2:3" x14ac:dyDescent="0.25">
      <c r="B77" s="14" t="s">
        <v>91</v>
      </c>
      <c r="C77" s="15">
        <v>6</v>
      </c>
    </row>
    <row r="78" spans="2:3" x14ac:dyDescent="0.25">
      <c r="B78" s="14" t="s">
        <v>92</v>
      </c>
      <c r="C78" s="15">
        <v>11</v>
      </c>
    </row>
    <row r="79" spans="2:3" x14ac:dyDescent="0.25">
      <c r="B79" s="14" t="s">
        <v>93</v>
      </c>
      <c r="C79" s="15">
        <v>17</v>
      </c>
    </row>
    <row r="80" spans="2:3" x14ac:dyDescent="0.25">
      <c r="B80" s="14" t="s">
        <v>94</v>
      </c>
      <c r="C80" s="15">
        <v>12</v>
      </c>
    </row>
    <row r="81" spans="2:3" x14ac:dyDescent="0.25">
      <c r="B81" s="14" t="s">
        <v>95</v>
      </c>
      <c r="C81" s="15">
        <v>12</v>
      </c>
    </row>
    <row r="82" spans="2:3" x14ac:dyDescent="0.25">
      <c r="B82" s="14" t="s">
        <v>96</v>
      </c>
      <c r="C82" s="15">
        <v>28</v>
      </c>
    </row>
    <row r="83" spans="2:3" x14ac:dyDescent="0.25">
      <c r="B83" s="14" t="s">
        <v>97</v>
      </c>
      <c r="C83" s="15">
        <v>22</v>
      </c>
    </row>
    <row r="84" spans="2:3" x14ac:dyDescent="0.25">
      <c r="B84" s="14" t="s">
        <v>98</v>
      </c>
      <c r="C84" s="15">
        <v>5</v>
      </c>
    </row>
    <row r="85" spans="2:3" x14ac:dyDescent="0.25">
      <c r="B85" s="14" t="s">
        <v>99</v>
      </c>
      <c r="C85" s="15">
        <v>5</v>
      </c>
    </row>
    <row r="86" spans="2:3" x14ac:dyDescent="0.25">
      <c r="B86" s="14" t="s">
        <v>100</v>
      </c>
      <c r="C86" s="15">
        <v>7</v>
      </c>
    </row>
    <row r="87" spans="2:3" x14ac:dyDescent="0.25">
      <c r="B87" s="14" t="s">
        <v>101</v>
      </c>
      <c r="C87" s="15">
        <v>3</v>
      </c>
    </row>
    <row r="88" spans="2:3" x14ac:dyDescent="0.25">
      <c r="B88" s="14" t="s">
        <v>102</v>
      </c>
      <c r="C88" s="15">
        <v>3</v>
      </c>
    </row>
    <row r="89" spans="2:3" x14ac:dyDescent="0.25">
      <c r="B89" s="14" t="s">
        <v>103</v>
      </c>
      <c r="C89" s="15">
        <v>7</v>
      </c>
    </row>
    <row r="90" spans="2:3" x14ac:dyDescent="0.25">
      <c r="B90" s="14" t="s">
        <v>104</v>
      </c>
      <c r="C90" s="15">
        <v>5</v>
      </c>
    </row>
    <row r="91" spans="2:3" x14ac:dyDescent="0.25">
      <c r="B91" s="14" t="s">
        <v>105</v>
      </c>
      <c r="C91" s="15">
        <v>11</v>
      </c>
    </row>
    <row r="92" spans="2:3" x14ac:dyDescent="0.25">
      <c r="B92" s="14" t="s">
        <v>106</v>
      </c>
      <c r="C92" s="15">
        <v>3</v>
      </c>
    </row>
    <row r="93" spans="2:3" x14ac:dyDescent="0.25">
      <c r="B93" s="14" t="s">
        <v>107</v>
      </c>
      <c r="C93" s="15">
        <v>3</v>
      </c>
    </row>
    <row r="94" spans="2:3" x14ac:dyDescent="0.25">
      <c r="B94" s="14" t="s">
        <v>108</v>
      </c>
      <c r="C94" s="15">
        <v>5</v>
      </c>
    </row>
    <row r="95" spans="2:3" x14ac:dyDescent="0.25">
      <c r="B95" s="14" t="s">
        <v>109</v>
      </c>
      <c r="C95" s="15">
        <v>3</v>
      </c>
    </row>
    <row r="96" spans="2:3" x14ac:dyDescent="0.25">
      <c r="B96" s="14" t="s">
        <v>110</v>
      </c>
      <c r="C96" s="15">
        <v>6</v>
      </c>
    </row>
    <row r="97" spans="2:3" x14ac:dyDescent="0.25">
      <c r="B97" s="14" t="s">
        <v>111</v>
      </c>
      <c r="C97" s="15">
        <v>1</v>
      </c>
    </row>
    <row r="98" spans="2:3" x14ac:dyDescent="0.25">
      <c r="B98" s="14" t="s">
        <v>112</v>
      </c>
      <c r="C98" s="15">
        <v>8</v>
      </c>
    </row>
    <row r="99" spans="2:3" x14ac:dyDescent="0.25">
      <c r="B99" s="14" t="s">
        <v>113</v>
      </c>
      <c r="C99" s="15">
        <v>19</v>
      </c>
    </row>
    <row r="100" spans="2:3" x14ac:dyDescent="0.25">
      <c r="B100" s="14" t="s">
        <v>114</v>
      </c>
      <c r="C100" s="15">
        <v>14</v>
      </c>
    </row>
    <row r="101" spans="2:3" x14ac:dyDescent="0.25">
      <c r="B101" s="14" t="s">
        <v>115</v>
      </c>
      <c r="C101" s="15">
        <v>4</v>
      </c>
    </row>
    <row r="102" spans="2:3" x14ac:dyDescent="0.25">
      <c r="B102" s="14" t="s">
        <v>116</v>
      </c>
      <c r="C102" s="15">
        <v>6</v>
      </c>
    </row>
    <row r="103" spans="2:3" x14ac:dyDescent="0.25">
      <c r="B103" s="14" t="s">
        <v>117</v>
      </c>
      <c r="C103" s="15">
        <v>18</v>
      </c>
    </row>
    <row r="104" spans="2:3" x14ac:dyDescent="0.25">
      <c r="B104" s="14" t="s">
        <v>118</v>
      </c>
      <c r="C104" s="15">
        <v>3</v>
      </c>
    </row>
    <row r="105" spans="2:3" x14ac:dyDescent="0.25">
      <c r="B105" s="14" t="s">
        <v>119</v>
      </c>
      <c r="C105" s="15">
        <v>2</v>
      </c>
    </row>
    <row r="107" spans="2:3" ht="15" x14ac:dyDescent="0.25">
      <c r="B107" s="12" t="s">
        <v>120</v>
      </c>
    </row>
    <row r="108" spans="2:3" x14ac:dyDescent="0.25">
      <c r="B108" s="504" t="s">
        <v>32</v>
      </c>
      <c r="C108" s="505" t="s">
        <v>33</v>
      </c>
    </row>
    <row r="109" spans="2:3" x14ac:dyDescent="0.25">
      <c r="B109" s="14" t="s">
        <v>121</v>
      </c>
      <c r="C109" s="15">
        <v>1</v>
      </c>
    </row>
    <row r="110" spans="2:3" x14ac:dyDescent="0.25">
      <c r="B110" s="14" t="s">
        <v>122</v>
      </c>
      <c r="C110" s="15">
        <v>1</v>
      </c>
    </row>
    <row r="111" spans="2:3" x14ac:dyDescent="0.25">
      <c r="B111" s="14" t="s">
        <v>123</v>
      </c>
      <c r="C111" s="15">
        <v>1</v>
      </c>
    </row>
    <row r="112" spans="2:3" x14ac:dyDescent="0.25">
      <c r="B112" s="14" t="s">
        <v>124</v>
      </c>
      <c r="C112" s="15">
        <v>3</v>
      </c>
    </row>
    <row r="113" spans="2:3" x14ac:dyDescent="0.25">
      <c r="B113" s="14" t="s">
        <v>125</v>
      </c>
      <c r="C113" s="15">
        <v>2</v>
      </c>
    </row>
    <row r="114" spans="2:3" x14ac:dyDescent="0.25">
      <c r="B114" s="14" t="s">
        <v>126</v>
      </c>
      <c r="C114" s="15">
        <v>1</v>
      </c>
    </row>
    <row r="115" spans="2:3" x14ac:dyDescent="0.25">
      <c r="B115" s="14" t="s">
        <v>127</v>
      </c>
      <c r="C115" s="15">
        <v>1</v>
      </c>
    </row>
    <row r="116" spans="2:3" x14ac:dyDescent="0.25">
      <c r="B116" s="14" t="s">
        <v>128</v>
      </c>
      <c r="C116" s="15">
        <v>1</v>
      </c>
    </row>
    <row r="117" spans="2:3" x14ac:dyDescent="0.25">
      <c r="B117" s="14" t="s">
        <v>129</v>
      </c>
      <c r="C117" s="15">
        <v>1</v>
      </c>
    </row>
    <row r="118" spans="2:3" x14ac:dyDescent="0.25">
      <c r="B118" s="14" t="s">
        <v>130</v>
      </c>
      <c r="C118" s="15">
        <v>1</v>
      </c>
    </row>
  </sheetData>
  <mergeCells count="1">
    <mergeCell ref="B11:C11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4484-C6B8-44CC-8F7E-7A014771F802}">
  <sheetPr>
    <tabColor theme="7" tint="-0.499984740745262"/>
  </sheetPr>
  <dimension ref="B1:D16"/>
  <sheetViews>
    <sheetView showGridLines="0" topLeftCell="A2" workbookViewId="0">
      <selection activeCell="D16" sqref="D16"/>
    </sheetView>
  </sheetViews>
  <sheetFormatPr baseColWidth="10" defaultRowHeight="13.2" x14ac:dyDescent="0.25"/>
  <cols>
    <col min="2" max="2" width="22.109375" bestFit="1" customWidth="1"/>
    <col min="3" max="3" width="17" bestFit="1" customWidth="1"/>
  </cols>
  <sheetData>
    <row r="1" spans="2:4" x14ac:dyDescent="0.25">
      <c r="B1" s="13"/>
    </row>
    <row r="2" spans="2:4" x14ac:dyDescent="0.25">
      <c r="B2" s="13"/>
    </row>
    <row r="3" spans="2:4" x14ac:dyDescent="0.25">
      <c r="B3" s="13"/>
    </row>
    <row r="4" spans="2:4" x14ac:dyDescent="0.25">
      <c r="B4" s="13"/>
    </row>
    <row r="5" spans="2:4" x14ac:dyDescent="0.25">
      <c r="B5" s="13"/>
    </row>
    <row r="6" spans="2:4" x14ac:dyDescent="0.25">
      <c r="B6" s="13"/>
    </row>
    <row r="7" spans="2:4" x14ac:dyDescent="0.25">
      <c r="B7" s="13"/>
    </row>
    <row r="8" spans="2:4" x14ac:dyDescent="0.25">
      <c r="B8" s="13"/>
    </row>
    <row r="9" spans="2:4" x14ac:dyDescent="0.25">
      <c r="B9" s="13"/>
    </row>
    <row r="10" spans="2:4" ht="13.8" thickBot="1" x14ac:dyDescent="0.3">
      <c r="B10" s="13"/>
    </row>
    <row r="11" spans="2:4" ht="26.4" thickBot="1" x14ac:dyDescent="0.3">
      <c r="B11" s="722" t="s">
        <v>754</v>
      </c>
      <c r="C11" s="723"/>
      <c r="D11" s="724"/>
    </row>
    <row r="14" spans="2:4" x14ac:dyDescent="0.25">
      <c r="B14" s="506" t="s">
        <v>756</v>
      </c>
      <c r="C14" s="506" t="s">
        <v>757</v>
      </c>
      <c r="D14" s="506" t="s">
        <v>18</v>
      </c>
    </row>
    <row r="15" spans="2:4" x14ac:dyDescent="0.25">
      <c r="B15" s="98" t="s">
        <v>755</v>
      </c>
      <c r="C15" s="99">
        <v>45894</v>
      </c>
      <c r="D15" s="100">
        <v>87.75</v>
      </c>
    </row>
    <row r="16" spans="2:4" x14ac:dyDescent="0.25">
      <c r="B16" s="98" t="s">
        <v>755</v>
      </c>
      <c r="C16" s="99">
        <v>46081</v>
      </c>
      <c r="D16" s="100">
        <v>116.68</v>
      </c>
    </row>
  </sheetData>
  <mergeCells count="1">
    <mergeCell ref="B11:D11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94CBA-3C46-4797-9A0B-79D886531C03}">
  <sheetPr>
    <tabColor theme="5"/>
  </sheetPr>
  <dimension ref="A1:G39"/>
  <sheetViews>
    <sheetView showGridLines="0" topLeftCell="A4" workbookViewId="0">
      <selection activeCell="C6" sqref="C6"/>
    </sheetView>
  </sheetViews>
  <sheetFormatPr baseColWidth="10" defaultRowHeight="13.2" x14ac:dyDescent="0.25"/>
  <cols>
    <col min="2" max="2" width="57.33203125" bestFit="1" customWidth="1"/>
    <col min="3" max="3" width="33.88671875" bestFit="1" customWidth="1"/>
    <col min="4" max="4" width="23.6640625" bestFit="1" customWidth="1"/>
  </cols>
  <sheetData>
    <row r="1" spans="2:7" x14ac:dyDescent="0.25">
      <c r="B1" s="13"/>
    </row>
    <row r="2" spans="2:7" x14ac:dyDescent="0.25">
      <c r="B2" s="13"/>
    </row>
    <row r="3" spans="2:7" x14ac:dyDescent="0.25">
      <c r="B3" s="13"/>
    </row>
    <row r="4" spans="2:7" x14ac:dyDescent="0.25">
      <c r="B4" s="13"/>
    </row>
    <row r="5" spans="2:7" x14ac:dyDescent="0.25">
      <c r="B5" s="13"/>
    </row>
    <row r="6" spans="2:7" x14ac:dyDescent="0.25">
      <c r="B6" s="13"/>
    </row>
    <row r="7" spans="2:7" x14ac:dyDescent="0.25">
      <c r="B7" s="13"/>
    </row>
    <row r="8" spans="2:7" x14ac:dyDescent="0.25">
      <c r="B8" s="13"/>
    </row>
    <row r="9" spans="2:7" x14ac:dyDescent="0.25">
      <c r="B9" s="13"/>
    </row>
    <row r="10" spans="2:7" ht="13.8" thickBot="1" x14ac:dyDescent="0.3">
      <c r="B10" s="13"/>
    </row>
    <row r="11" spans="2:7" ht="26.4" thickBot="1" x14ac:dyDescent="0.3">
      <c r="B11" s="722" t="s">
        <v>758</v>
      </c>
      <c r="C11" s="723"/>
      <c r="D11" s="723"/>
      <c r="E11" s="724"/>
    </row>
    <row r="13" spans="2:7" x14ac:dyDescent="0.25">
      <c r="B13" s="506" t="s">
        <v>4</v>
      </c>
      <c r="C13" s="506" t="s">
        <v>3</v>
      </c>
      <c r="D13" s="506" t="s">
        <v>759</v>
      </c>
      <c r="E13" s="506" t="s">
        <v>18</v>
      </c>
    </row>
    <row r="14" spans="2:7" x14ac:dyDescent="0.25">
      <c r="B14" s="98" t="s">
        <v>761</v>
      </c>
      <c r="C14" s="98" t="s">
        <v>762</v>
      </c>
      <c r="D14" s="101" t="s">
        <v>760</v>
      </c>
      <c r="E14" s="452">
        <v>16489.849999999999</v>
      </c>
      <c r="G14" s="10"/>
    </row>
    <row r="15" spans="2:7" x14ac:dyDescent="0.25">
      <c r="B15" s="98" t="s">
        <v>761</v>
      </c>
      <c r="C15" s="98" t="s">
        <v>763</v>
      </c>
      <c r="D15" s="101" t="s">
        <v>760</v>
      </c>
      <c r="E15" s="452">
        <v>4071.33</v>
      </c>
    </row>
    <row r="16" spans="2:7" x14ac:dyDescent="0.25">
      <c r="B16" s="98" t="s">
        <v>764</v>
      </c>
      <c r="C16" s="98" t="s">
        <v>762</v>
      </c>
      <c r="D16" s="101" t="s">
        <v>760</v>
      </c>
      <c r="E16" s="452">
        <v>17479.009999999998</v>
      </c>
    </row>
    <row r="17" spans="1:7" x14ac:dyDescent="0.25">
      <c r="B17" s="98" t="s">
        <v>764</v>
      </c>
      <c r="C17" s="98" t="s">
        <v>763</v>
      </c>
      <c r="D17" s="101" t="s">
        <v>760</v>
      </c>
      <c r="E17" s="452">
        <v>2951.53</v>
      </c>
    </row>
    <row r="18" spans="1:7" x14ac:dyDescent="0.25">
      <c r="B18" s="98" t="s">
        <v>764</v>
      </c>
      <c r="C18" s="98" t="s">
        <v>765</v>
      </c>
      <c r="D18" s="101" t="s">
        <v>760</v>
      </c>
      <c r="E18" s="452">
        <v>218.57</v>
      </c>
    </row>
    <row r="19" spans="1:7" x14ac:dyDescent="0.25">
      <c r="B19" s="98" t="s">
        <v>764</v>
      </c>
      <c r="C19" s="98" t="s">
        <v>1947</v>
      </c>
      <c r="D19" s="101" t="s">
        <v>1925</v>
      </c>
      <c r="E19" s="666">
        <v>300</v>
      </c>
    </row>
    <row r="20" spans="1:7" x14ac:dyDescent="0.25">
      <c r="B20" s="98" t="s">
        <v>1948</v>
      </c>
      <c r="C20" s="98" t="s">
        <v>765</v>
      </c>
      <c r="D20" s="101" t="s">
        <v>1924</v>
      </c>
      <c r="E20" s="452">
        <v>884.71</v>
      </c>
    </row>
    <row r="21" spans="1:7" x14ac:dyDescent="0.25">
      <c r="B21" s="98" t="s">
        <v>1949</v>
      </c>
      <c r="C21" s="98" t="s">
        <v>1950</v>
      </c>
      <c r="D21" s="101" t="s">
        <v>1951</v>
      </c>
      <c r="E21" s="452">
        <v>3500</v>
      </c>
    </row>
    <row r="22" spans="1:7" x14ac:dyDescent="0.25">
      <c r="B22" s="98" t="s">
        <v>1933</v>
      </c>
      <c r="C22" s="98" t="s">
        <v>1935</v>
      </c>
      <c r="D22" s="101" t="s">
        <v>1062</v>
      </c>
      <c r="E22" s="452">
        <v>3715.8500000000004</v>
      </c>
      <c r="G22" s="10"/>
    </row>
    <row r="23" spans="1:7" x14ac:dyDescent="0.25">
      <c r="B23" s="98" t="s">
        <v>1934</v>
      </c>
      <c r="C23" s="98" t="s">
        <v>1935</v>
      </c>
      <c r="D23" s="101" t="s">
        <v>1936</v>
      </c>
      <c r="E23" s="452">
        <v>5855</v>
      </c>
      <c r="G23" s="9"/>
    </row>
    <row r="24" spans="1:7" x14ac:dyDescent="0.25">
      <c r="B24" s="98" t="s">
        <v>766</v>
      </c>
      <c r="C24" s="98" t="s">
        <v>765</v>
      </c>
      <c r="D24" s="101" t="s">
        <v>767</v>
      </c>
      <c r="E24" s="452">
        <v>5250</v>
      </c>
    </row>
    <row r="25" spans="1:7" x14ac:dyDescent="0.25">
      <c r="A25" s="420"/>
      <c r="B25" s="443" t="s">
        <v>1930</v>
      </c>
      <c r="C25" s="420"/>
      <c r="D25" s="420"/>
      <c r="E25" s="456">
        <f>SUM(E14:E24)</f>
        <v>60715.85</v>
      </c>
      <c r="F25" s="420"/>
    </row>
    <row r="26" spans="1:7" x14ac:dyDescent="0.25">
      <c r="B26" s="443"/>
      <c r="E26" s="438"/>
    </row>
    <row r="27" spans="1:7" x14ac:dyDescent="0.25">
      <c r="B27" s="443"/>
      <c r="E27" s="438"/>
    </row>
    <row r="28" spans="1:7" x14ac:dyDescent="0.25">
      <c r="B28" s="443"/>
      <c r="E28" s="438"/>
    </row>
    <row r="29" spans="1:7" s="420" customFormat="1" x14ac:dyDescent="0.25">
      <c r="B29" s="506" t="s">
        <v>4</v>
      </c>
      <c r="C29" s="506" t="s">
        <v>3</v>
      </c>
      <c r="D29" s="506" t="s">
        <v>759</v>
      </c>
      <c r="E29" s="506" t="s">
        <v>18</v>
      </c>
    </row>
    <row r="30" spans="1:7" x14ac:dyDescent="0.25">
      <c r="B30" s="453" t="s">
        <v>1929</v>
      </c>
      <c r="C30" s="453" t="s">
        <v>765</v>
      </c>
      <c r="D30" s="453" t="s">
        <v>780</v>
      </c>
      <c r="E30" s="454">
        <v>1725</v>
      </c>
    </row>
    <row r="31" spans="1:7" x14ac:dyDescent="0.25">
      <c r="B31" s="98" t="s">
        <v>1932</v>
      </c>
      <c r="C31" s="98" t="s">
        <v>788</v>
      </c>
      <c r="D31" s="98" t="s">
        <v>22</v>
      </c>
      <c r="E31" s="666">
        <v>11000</v>
      </c>
    </row>
    <row r="32" spans="1:7" x14ac:dyDescent="0.25">
      <c r="B32" s="98" t="s">
        <v>789</v>
      </c>
      <c r="C32" s="98" t="s">
        <v>788</v>
      </c>
      <c r="D32" s="98" t="s">
        <v>784</v>
      </c>
      <c r="E32" s="452">
        <v>300</v>
      </c>
      <c r="F32" s="455"/>
      <c r="G32" s="420"/>
    </row>
    <row r="33" spans="2:5" x14ac:dyDescent="0.25">
      <c r="B33" s="98" t="s">
        <v>790</v>
      </c>
      <c r="C33" s="98" t="s">
        <v>788</v>
      </c>
      <c r="D33" s="98" t="s">
        <v>786</v>
      </c>
      <c r="E33" s="452">
        <v>1200</v>
      </c>
    </row>
    <row r="35" spans="2:5" x14ac:dyDescent="0.25">
      <c r="B35" s="10" t="s">
        <v>1931</v>
      </c>
      <c r="E35" s="430">
        <f>SUM(E30:E33)</f>
        <v>14225</v>
      </c>
    </row>
    <row r="39" spans="2:5" x14ac:dyDescent="0.25">
      <c r="B39" s="10" t="s">
        <v>768</v>
      </c>
      <c r="C39" s="10"/>
      <c r="D39" s="10"/>
      <c r="E39" s="102">
        <f>+E25+E35</f>
        <v>74940.850000000006</v>
      </c>
    </row>
  </sheetData>
  <mergeCells count="1">
    <mergeCell ref="B11:E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F8E3F-274B-422A-AD08-A8C554EBEC9D}">
  <sheetPr>
    <tabColor rgb="FFC00000"/>
  </sheetPr>
  <dimension ref="B10:E40"/>
  <sheetViews>
    <sheetView showGridLines="0" workbookViewId="0">
      <selection activeCell="B14" sqref="B14"/>
    </sheetView>
  </sheetViews>
  <sheetFormatPr baseColWidth="10" defaultRowHeight="13.2" x14ac:dyDescent="0.25"/>
  <cols>
    <col min="2" max="2" width="53.5546875" bestFit="1" customWidth="1"/>
    <col min="3" max="3" width="22.21875" customWidth="1"/>
    <col min="4" max="4" width="11.6640625" customWidth="1"/>
  </cols>
  <sheetData>
    <row r="10" spans="2:5" ht="13.8" thickBot="1" x14ac:dyDescent="0.3"/>
    <row r="11" spans="2:5" ht="15" thickBot="1" x14ac:dyDescent="0.3">
      <c r="B11" s="683" t="s">
        <v>29</v>
      </c>
      <c r="C11" s="684"/>
    </row>
    <row r="13" spans="2:5" x14ac:dyDescent="0.25">
      <c r="B13" s="457" t="s">
        <v>4</v>
      </c>
      <c r="C13" s="457" t="s">
        <v>5</v>
      </c>
    </row>
    <row r="14" spans="2:5" x14ac:dyDescent="0.25">
      <c r="B14" s="11" t="s">
        <v>2602</v>
      </c>
      <c r="C14" s="17">
        <f>+'DANES '!M494</f>
        <v>33484</v>
      </c>
      <c r="E14" s="10"/>
    </row>
    <row r="15" spans="2:5" x14ac:dyDescent="0.25">
      <c r="B15" t="s">
        <v>7</v>
      </c>
      <c r="C15" s="135">
        <f>+GUPS!H247</f>
        <v>9475</v>
      </c>
    </row>
    <row r="16" spans="2:5" x14ac:dyDescent="0.25">
      <c r="B16" t="s">
        <v>1000</v>
      </c>
      <c r="C16" s="135">
        <f>+GALES!E98</f>
        <v>17805</v>
      </c>
    </row>
    <row r="17" spans="2:3" x14ac:dyDescent="0.25">
      <c r="B17" s="187" t="s">
        <v>1007</v>
      </c>
      <c r="C17" s="525">
        <f>+AFILIACIONES!I115</f>
        <v>10270</v>
      </c>
    </row>
    <row r="18" spans="2:3" x14ac:dyDescent="0.25">
      <c r="B18" s="443" t="s">
        <v>5</v>
      </c>
      <c r="C18" s="524">
        <f>SUM(C14:C17)</f>
        <v>71034</v>
      </c>
    </row>
    <row r="19" spans="2:3" x14ac:dyDescent="0.25">
      <c r="B19" s="420"/>
      <c r="C19" s="421"/>
    </row>
    <row r="20" spans="2:3" x14ac:dyDescent="0.25">
      <c r="B20" s="420"/>
      <c r="C20" s="421"/>
    </row>
    <row r="21" spans="2:3" x14ac:dyDescent="0.25">
      <c r="B21" s="457" t="s">
        <v>1920</v>
      </c>
      <c r="C21" s="457" t="s">
        <v>18</v>
      </c>
    </row>
    <row r="22" spans="2:3" x14ac:dyDescent="0.25">
      <c r="B22" t="str">
        <f>+'OPEN OCTUBRE 2025'!B11</f>
        <v>CAMPEONATO NACIONAL ABSOLUTO OPEN OCTUBRE-2025</v>
      </c>
      <c r="C22" s="135">
        <f>+'OPEN OCTUBRE 2025'!F36</f>
        <v>1060</v>
      </c>
    </row>
    <row r="23" spans="2:3" x14ac:dyDescent="0.25">
      <c r="B23" t="str">
        <f>+'CHALLENGER SEPTIEMBRE 2025'!B11</f>
        <v>CHALLENGER TAEKWONDO ECUADOR SEPTIEMBRE 2025</v>
      </c>
      <c r="C23" s="135">
        <f>+'CHALLENGER SEPTIEMBRE 2025'!J128+'CHALLENGER SEPTIEMBRE 2025'!G128</f>
        <v>32930</v>
      </c>
    </row>
    <row r="24" spans="2:3" x14ac:dyDescent="0.25">
      <c r="B24" t="str">
        <f>+'ECUADOR TAEKWONDO CHALLENGER II'!B11</f>
        <v>ECUADOR TAEKWONDO CHALLENGER II 12-14 DE DICIEMBRE 2025</v>
      </c>
      <c r="C24" s="135">
        <f>+'ECUADOR TAEKWONDO CHALLENGER II'!F91</f>
        <v>15720</v>
      </c>
    </row>
    <row r="25" spans="2:3" x14ac:dyDescent="0.25">
      <c r="B25" t="str">
        <f>+'CAMPEONATO NACIONAL INTERCLUBES'!B11</f>
        <v>CAMPEONATO NACIONAL INTERCLUBES MANABÍ 2026</v>
      </c>
      <c r="C25" s="135">
        <f>+'CAMPEONATO NACIONAL INTERCLUBES'!F38</f>
        <v>1980</v>
      </c>
    </row>
    <row r="26" spans="2:3" x14ac:dyDescent="0.25">
      <c r="B26" t="str">
        <f>+'I ECUADOR TAEKWONDO CHALLENGER '!B11</f>
        <v>I ECUADOR TAEKWONDO CHALLENGER PORTOVIEJO 2026</v>
      </c>
      <c r="C26" s="135">
        <f>+'I ECUADOR TAEKWONDO CHALLENGER '!F69</f>
        <v>11000</v>
      </c>
    </row>
    <row r="27" spans="2:3" x14ac:dyDescent="0.25">
      <c r="B27" t="str">
        <f>+'OPEN Y TRAING BAÑOS NOV - 2025'!B11</f>
        <v>OPEN Y TRAING BAÑOS NOV - 2025</v>
      </c>
      <c r="C27" s="135">
        <f>+'OPEN Y TRAING BAÑOS NOV - 2025'!K36</f>
        <v>3395</v>
      </c>
    </row>
    <row r="28" spans="2:3" x14ac:dyDescent="0.25">
      <c r="B28" s="187"/>
      <c r="C28" s="442"/>
    </row>
    <row r="29" spans="2:3" x14ac:dyDescent="0.25">
      <c r="B29" s="443" t="s">
        <v>5</v>
      </c>
      <c r="C29" s="524">
        <f>SUM(C22:C28)</f>
        <v>66085</v>
      </c>
    </row>
    <row r="30" spans="2:3" x14ac:dyDescent="0.25">
      <c r="C30" s="430"/>
    </row>
    <row r="31" spans="2:3" x14ac:dyDescent="0.25">
      <c r="C31" s="430"/>
    </row>
    <row r="32" spans="2:3" x14ac:dyDescent="0.25">
      <c r="B32" s="457" t="s">
        <v>1921</v>
      </c>
      <c r="C32" s="457" t="s">
        <v>18</v>
      </c>
    </row>
    <row r="33" spans="2:3" x14ac:dyDescent="0.25">
      <c r="B33" t="str">
        <f>+'CURSO DE ENTRENADORES 2026'!B11</f>
        <v>CURSO DE ENTRENADORES FETKD 2026</v>
      </c>
      <c r="C33" s="135">
        <f>+'CURSO DE ENTRENADORES 2026'!L107</f>
        <v>10986.6</v>
      </c>
    </row>
    <row r="34" spans="2:3" x14ac:dyDescent="0.25">
      <c r="B34" t="str">
        <f>+'CRUSO DE ARBITRAJE SEPTIEMBRE'!B11</f>
        <v>CRUSO DE ARBITRAJE SEPTIEMBRE 2025</v>
      </c>
      <c r="C34" s="135">
        <f>+'CRUSO DE ARBITRAJE SEPTIEMBRE'!G125</f>
        <v>2555</v>
      </c>
    </row>
    <row r="35" spans="2:3" x14ac:dyDescent="0.25">
      <c r="B35" t="str">
        <f>+'CURSO DE ARBITRAJE 2026'!B11</f>
        <v>CURSO DE ARBITRAJE FETKD 2026</v>
      </c>
      <c r="C35" s="135">
        <f>+'CURSO DE ARBITRAJE 2026'!H72</f>
        <v>2760</v>
      </c>
    </row>
    <row r="36" spans="2:3" x14ac:dyDescent="0.25">
      <c r="B36" s="187"/>
      <c r="C36" s="442"/>
    </row>
    <row r="37" spans="2:3" x14ac:dyDescent="0.25">
      <c r="B37" s="443" t="s">
        <v>5</v>
      </c>
      <c r="C37" s="524">
        <f>+C35+C33</f>
        <v>13746.6</v>
      </c>
    </row>
    <row r="38" spans="2:3" x14ac:dyDescent="0.25">
      <c r="C38" s="430"/>
    </row>
    <row r="39" spans="2:3" x14ac:dyDescent="0.25">
      <c r="C39" s="430"/>
    </row>
    <row r="40" spans="2:3" x14ac:dyDescent="0.25">
      <c r="B40" s="443" t="s">
        <v>1282</v>
      </c>
      <c r="C40" s="444">
        <f>+C18+C29+C37</f>
        <v>150865.60000000001</v>
      </c>
    </row>
  </sheetData>
  <mergeCells count="1">
    <mergeCell ref="B11:C11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B863D-ADC3-467C-9EB9-3155FE0748CE}">
  <dimension ref="A1:R34"/>
  <sheetViews>
    <sheetView topLeftCell="A9" workbookViewId="0">
      <selection activeCell="D22" sqref="D22"/>
    </sheetView>
  </sheetViews>
  <sheetFormatPr baseColWidth="10" defaultRowHeight="13.2" x14ac:dyDescent="0.25"/>
  <cols>
    <col min="5" max="5" width="48.44140625" customWidth="1"/>
    <col min="6" max="6" width="22.6640625" bestFit="1" customWidth="1"/>
  </cols>
  <sheetData>
    <row r="1" spans="1:9" x14ac:dyDescent="0.25">
      <c r="A1" s="10" t="s">
        <v>26</v>
      </c>
    </row>
    <row r="3" spans="1:9" x14ac:dyDescent="0.25">
      <c r="E3" s="10" t="s">
        <v>6</v>
      </c>
      <c r="G3" t="s">
        <v>18</v>
      </c>
      <c r="H3" t="s">
        <v>20</v>
      </c>
    </row>
    <row r="4" spans="1:9" x14ac:dyDescent="0.25">
      <c r="E4" t="s">
        <v>7</v>
      </c>
      <c r="F4" s="11" t="s">
        <v>8</v>
      </c>
      <c r="G4" t="s">
        <v>19</v>
      </c>
    </row>
    <row r="5" spans="1:9" x14ac:dyDescent="0.25">
      <c r="E5" t="s">
        <v>10</v>
      </c>
      <c r="F5" t="s">
        <v>9</v>
      </c>
      <c r="G5" t="s">
        <v>19</v>
      </c>
    </row>
    <row r="6" spans="1:9" x14ac:dyDescent="0.25">
      <c r="E6" t="s">
        <v>11</v>
      </c>
      <c r="G6" t="s">
        <v>19</v>
      </c>
    </row>
    <row r="7" spans="1:9" x14ac:dyDescent="0.25">
      <c r="D7" t="s">
        <v>774</v>
      </c>
      <c r="E7" t="s">
        <v>777</v>
      </c>
      <c r="G7" t="s">
        <v>21</v>
      </c>
    </row>
    <row r="8" spans="1:9" x14ac:dyDescent="0.25">
      <c r="D8" t="s">
        <v>774</v>
      </c>
      <c r="E8" t="s">
        <v>776</v>
      </c>
      <c r="G8" t="s">
        <v>21</v>
      </c>
    </row>
    <row r="9" spans="1:9" x14ac:dyDescent="0.25">
      <c r="D9" t="s">
        <v>774</v>
      </c>
      <c r="E9" t="s">
        <v>775</v>
      </c>
      <c r="G9" t="s">
        <v>21</v>
      </c>
    </row>
    <row r="10" spans="1:9" x14ac:dyDescent="0.25">
      <c r="D10" t="s">
        <v>774</v>
      </c>
      <c r="E10" t="s">
        <v>12</v>
      </c>
      <c r="G10" t="s">
        <v>21</v>
      </c>
      <c r="I10" s="10" t="s">
        <v>131</v>
      </c>
    </row>
    <row r="11" spans="1:9" x14ac:dyDescent="0.25">
      <c r="D11" t="s">
        <v>774</v>
      </c>
      <c r="E11" t="s">
        <v>13</v>
      </c>
      <c r="G11" t="s">
        <v>21</v>
      </c>
    </row>
    <row r="12" spans="1:9" x14ac:dyDescent="0.25">
      <c r="D12" t="s">
        <v>774</v>
      </c>
      <c r="E12" t="s">
        <v>779</v>
      </c>
      <c r="G12" t="s">
        <v>21</v>
      </c>
    </row>
    <row r="13" spans="1:9" x14ac:dyDescent="0.25">
      <c r="D13" t="s">
        <v>774</v>
      </c>
      <c r="E13" t="s">
        <v>778</v>
      </c>
      <c r="G13" t="s">
        <v>21</v>
      </c>
    </row>
    <row r="14" spans="1:9" x14ac:dyDescent="0.25">
      <c r="D14" t="s">
        <v>774</v>
      </c>
      <c r="E14" t="s">
        <v>14</v>
      </c>
      <c r="G14" t="s">
        <v>21</v>
      </c>
    </row>
    <row r="15" spans="1:9" x14ac:dyDescent="0.25">
      <c r="D15" t="s">
        <v>774</v>
      </c>
      <c r="E15" t="s">
        <v>15</v>
      </c>
      <c r="G15" t="s">
        <v>21</v>
      </c>
    </row>
    <row r="16" spans="1:9" x14ac:dyDescent="0.25">
      <c r="E16" t="s">
        <v>17</v>
      </c>
      <c r="F16" t="s">
        <v>16</v>
      </c>
      <c r="G16" t="s">
        <v>22</v>
      </c>
    </row>
    <row r="17" spans="5:18" x14ac:dyDescent="0.25">
      <c r="E17" t="s">
        <v>769</v>
      </c>
      <c r="G17" t="s">
        <v>770</v>
      </c>
      <c r="H17" t="s">
        <v>771</v>
      </c>
      <c r="I17" t="s">
        <v>772</v>
      </c>
      <c r="L17" s="9">
        <v>159</v>
      </c>
      <c r="M17" s="9">
        <v>1457</v>
      </c>
      <c r="N17" s="9">
        <f>+M17-L17</f>
        <v>1298</v>
      </c>
      <c r="O17">
        <f>+N17/2</f>
        <v>649</v>
      </c>
      <c r="P17">
        <v>15</v>
      </c>
      <c r="Q17" s="9">
        <f>+O17*P17</f>
        <v>9735</v>
      </c>
      <c r="R17" t="s">
        <v>773</v>
      </c>
    </row>
    <row r="18" spans="5:18" x14ac:dyDescent="0.25">
      <c r="O18">
        <f>+O17</f>
        <v>649</v>
      </c>
      <c r="P18">
        <v>25</v>
      </c>
      <c r="Q18" s="9">
        <f>+O18*P18</f>
        <v>16225</v>
      </c>
    </row>
    <row r="19" spans="5:18" x14ac:dyDescent="0.25">
      <c r="E19" t="s">
        <v>23</v>
      </c>
    </row>
    <row r="20" spans="5:18" x14ac:dyDescent="0.25">
      <c r="E20" t="s">
        <v>24</v>
      </c>
      <c r="G20" t="s">
        <v>782</v>
      </c>
    </row>
    <row r="21" spans="5:18" x14ac:dyDescent="0.25">
      <c r="E21" t="s">
        <v>25</v>
      </c>
      <c r="G21" s="9">
        <v>5250</v>
      </c>
    </row>
    <row r="22" spans="5:18" x14ac:dyDescent="0.25">
      <c r="E22" t="s">
        <v>780</v>
      </c>
      <c r="F22" s="9">
        <v>4003</v>
      </c>
      <c r="G22" s="9">
        <v>1725</v>
      </c>
      <c r="H22" t="s">
        <v>781</v>
      </c>
    </row>
    <row r="23" spans="5:18" x14ac:dyDescent="0.25">
      <c r="E23" t="s">
        <v>22</v>
      </c>
      <c r="G23">
        <v>5000</v>
      </c>
      <c r="H23" t="s">
        <v>783</v>
      </c>
    </row>
    <row r="24" spans="5:18" x14ac:dyDescent="0.25">
      <c r="E24" t="s">
        <v>784</v>
      </c>
      <c r="H24" t="s">
        <v>785</v>
      </c>
    </row>
    <row r="25" spans="5:18" x14ac:dyDescent="0.25">
      <c r="E25" t="s">
        <v>786</v>
      </c>
      <c r="G25">
        <v>1200</v>
      </c>
    </row>
    <row r="28" spans="5:18" x14ac:dyDescent="0.25">
      <c r="E28" t="s">
        <v>1923</v>
      </c>
    </row>
    <row r="29" spans="5:18" x14ac:dyDescent="0.25">
      <c r="E29" t="s">
        <v>760</v>
      </c>
    </row>
    <row r="30" spans="5:18" x14ac:dyDescent="0.25">
      <c r="E30" t="s">
        <v>1924</v>
      </c>
    </row>
    <row r="31" spans="5:18" x14ac:dyDescent="0.25">
      <c r="E31" t="s">
        <v>1925</v>
      </c>
    </row>
    <row r="32" spans="5:18" x14ac:dyDescent="0.25">
      <c r="E32" t="s">
        <v>1926</v>
      </c>
    </row>
    <row r="33" spans="5:5" x14ac:dyDescent="0.25">
      <c r="E33" t="s">
        <v>1927</v>
      </c>
    </row>
    <row r="34" spans="5:5" x14ac:dyDescent="0.25">
      <c r="E34" t="s">
        <v>1928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855D9-BFE9-451D-9875-06D0C456BEAE}">
  <sheetPr>
    <tabColor rgb="FF171EA9"/>
  </sheetPr>
  <dimension ref="B10:E409"/>
  <sheetViews>
    <sheetView showGridLines="0" tabSelected="1" topLeftCell="A386" workbookViewId="0">
      <selection activeCell="C409" sqref="C409"/>
    </sheetView>
  </sheetViews>
  <sheetFormatPr baseColWidth="10" defaultRowHeight="13.8" x14ac:dyDescent="0.25"/>
  <cols>
    <col min="1" max="1" width="11.5546875" style="183"/>
    <col min="2" max="2" width="36.109375" style="183" bestFit="1" customWidth="1"/>
    <col min="3" max="3" width="14" style="183" bestFit="1" customWidth="1"/>
    <col min="4" max="5" width="65.6640625" style="183" bestFit="1" customWidth="1"/>
    <col min="6" max="16384" width="11.5546875" style="183"/>
  </cols>
  <sheetData>
    <row r="10" spans="2:5" ht="14.4" thickBot="1" x14ac:dyDescent="0.3"/>
    <row r="11" spans="2:5" ht="14.4" thickBot="1" x14ac:dyDescent="0.3">
      <c r="B11" s="685" t="s">
        <v>2107</v>
      </c>
      <c r="C11" s="686"/>
      <c r="D11" s="686"/>
      <c r="E11" s="687"/>
    </row>
    <row r="13" spans="2:5" x14ac:dyDescent="0.25">
      <c r="B13" s="669" t="s">
        <v>2163</v>
      </c>
      <c r="C13" s="669" t="s">
        <v>1793</v>
      </c>
      <c r="D13" s="595" t="s">
        <v>2162</v>
      </c>
    </row>
    <row r="14" spans="2:5" ht="13.2" customHeight="1" x14ac:dyDescent="0.25">
      <c r="B14" s="670" t="s">
        <v>2276</v>
      </c>
      <c r="C14" s="667">
        <v>1000</v>
      </c>
      <c r="D14" s="668" t="s">
        <v>2248</v>
      </c>
    </row>
    <row r="15" spans="2:5" ht="13.2" customHeight="1" x14ac:dyDescent="0.25">
      <c r="B15" s="670" t="s">
        <v>2276</v>
      </c>
      <c r="C15" s="667">
        <v>800</v>
      </c>
      <c r="D15" s="668" t="s">
        <v>2249</v>
      </c>
    </row>
    <row r="16" spans="2:5" ht="13.2" customHeight="1" x14ac:dyDescent="0.25">
      <c r="B16" s="670" t="s">
        <v>2276</v>
      </c>
      <c r="C16" s="667">
        <v>2055</v>
      </c>
      <c r="D16" s="668" t="s">
        <v>2250</v>
      </c>
    </row>
    <row r="17" spans="2:4" ht="13.2" customHeight="1" x14ac:dyDescent="0.25">
      <c r="B17" s="670" t="s">
        <v>2276</v>
      </c>
      <c r="C17" s="667">
        <v>500</v>
      </c>
      <c r="D17" s="668" t="s">
        <v>2251</v>
      </c>
    </row>
    <row r="18" spans="2:4" ht="13.2" customHeight="1" x14ac:dyDescent="0.25">
      <c r="B18" s="670" t="s">
        <v>2276</v>
      </c>
      <c r="C18" s="667">
        <v>2000</v>
      </c>
      <c r="D18" s="668" t="s">
        <v>2252</v>
      </c>
    </row>
    <row r="19" spans="2:4" ht="13.2" customHeight="1" x14ac:dyDescent="0.25">
      <c r="B19" s="670" t="s">
        <v>2276</v>
      </c>
      <c r="C19" s="667">
        <v>4500</v>
      </c>
      <c r="D19" s="668" t="s">
        <v>2610</v>
      </c>
    </row>
    <row r="20" spans="2:4" ht="13.2" customHeight="1" x14ac:dyDescent="0.25">
      <c r="B20" s="670" t="s">
        <v>2276</v>
      </c>
      <c r="C20" s="667">
        <v>200</v>
      </c>
      <c r="D20" s="668" t="s">
        <v>2253</v>
      </c>
    </row>
    <row r="21" spans="2:4" ht="13.2" customHeight="1" x14ac:dyDescent="0.25">
      <c r="B21" s="670" t="s">
        <v>2276</v>
      </c>
      <c r="C21" s="667">
        <v>10.5</v>
      </c>
      <c r="D21" s="668" t="s">
        <v>2254</v>
      </c>
    </row>
    <row r="22" spans="2:4" ht="13.2" customHeight="1" x14ac:dyDescent="0.25">
      <c r="B22" s="670" t="s">
        <v>2276</v>
      </c>
      <c r="C22" s="667">
        <v>131.1</v>
      </c>
      <c r="D22" s="668" t="s">
        <v>2255</v>
      </c>
    </row>
    <row r="23" spans="2:4" ht="13.2" customHeight="1" x14ac:dyDescent="0.25">
      <c r="B23" s="670" t="s">
        <v>2276</v>
      </c>
      <c r="C23" s="667">
        <v>21</v>
      </c>
      <c r="D23" s="668" t="s">
        <v>2256</v>
      </c>
    </row>
    <row r="24" spans="2:4" ht="13.2" customHeight="1" x14ac:dyDescent="0.25">
      <c r="B24" s="670" t="s">
        <v>2276</v>
      </c>
      <c r="C24" s="667">
        <v>49.56</v>
      </c>
      <c r="D24" s="668" t="s">
        <v>2257</v>
      </c>
    </row>
    <row r="25" spans="2:4" ht="13.2" customHeight="1" x14ac:dyDescent="0.25">
      <c r="B25" s="670" t="s">
        <v>2276</v>
      </c>
      <c r="C25" s="667">
        <v>114.55</v>
      </c>
      <c r="D25" s="668" t="s">
        <v>2258</v>
      </c>
    </row>
    <row r="26" spans="2:4" ht="13.2" customHeight="1" x14ac:dyDescent="0.25">
      <c r="B26" s="670" t="s">
        <v>2276</v>
      </c>
      <c r="C26" s="667">
        <v>60</v>
      </c>
      <c r="D26" s="668" t="s">
        <v>2259</v>
      </c>
    </row>
    <row r="27" spans="2:4" ht="13.2" customHeight="1" x14ac:dyDescent="0.25">
      <c r="B27" s="670" t="s">
        <v>2276</v>
      </c>
      <c r="C27" s="667">
        <v>300</v>
      </c>
      <c r="D27" s="668" t="s">
        <v>2611</v>
      </c>
    </row>
    <row r="28" spans="2:4" ht="13.2" customHeight="1" x14ac:dyDescent="0.25">
      <c r="B28" s="670" t="s">
        <v>2276</v>
      </c>
      <c r="C28" s="667">
        <v>120</v>
      </c>
      <c r="D28" s="668" t="s">
        <v>2260</v>
      </c>
    </row>
    <row r="29" spans="2:4" ht="13.2" customHeight="1" x14ac:dyDescent="0.25">
      <c r="B29" s="670" t="s">
        <v>2276</v>
      </c>
      <c r="C29" s="667">
        <v>17.5</v>
      </c>
      <c r="D29" s="668" t="s">
        <v>2261</v>
      </c>
    </row>
    <row r="30" spans="2:4" ht="13.2" customHeight="1" x14ac:dyDescent="0.25">
      <c r="B30" s="670" t="s">
        <v>2276</v>
      </c>
      <c r="C30" s="667">
        <v>24.4</v>
      </c>
      <c r="D30" s="668" t="s">
        <v>2262</v>
      </c>
    </row>
    <row r="31" spans="2:4" ht="13.2" customHeight="1" x14ac:dyDescent="0.25">
      <c r="B31" s="670" t="s">
        <v>2276</v>
      </c>
      <c r="C31" s="667">
        <v>800</v>
      </c>
      <c r="D31" s="668" t="s">
        <v>2263</v>
      </c>
    </row>
    <row r="32" spans="2:4" ht="13.2" customHeight="1" x14ac:dyDescent="0.25">
      <c r="B32" s="670" t="s">
        <v>2276</v>
      </c>
      <c r="C32" s="667">
        <v>300</v>
      </c>
      <c r="D32" s="668" t="s">
        <v>2612</v>
      </c>
    </row>
    <row r="33" spans="2:4" ht="13.2" customHeight="1" x14ac:dyDescent="0.25">
      <c r="B33" s="670" t="s">
        <v>2276</v>
      </c>
      <c r="C33" s="667">
        <v>450</v>
      </c>
      <c r="D33" s="668" t="s">
        <v>2621</v>
      </c>
    </row>
    <row r="34" spans="2:4" ht="13.2" customHeight="1" x14ac:dyDescent="0.25">
      <c r="B34" s="670" t="s">
        <v>2276</v>
      </c>
      <c r="C34" s="667">
        <v>350</v>
      </c>
      <c r="D34" s="668" t="s">
        <v>2613</v>
      </c>
    </row>
    <row r="35" spans="2:4" ht="13.2" customHeight="1" x14ac:dyDescent="0.25">
      <c r="B35" s="670" t="s">
        <v>2276</v>
      </c>
      <c r="C35" s="667">
        <v>109.5</v>
      </c>
      <c r="D35" s="668" t="s">
        <v>2627</v>
      </c>
    </row>
    <row r="36" spans="2:4" ht="13.2" customHeight="1" x14ac:dyDescent="0.25">
      <c r="B36" s="670" t="s">
        <v>2276</v>
      </c>
      <c r="C36" s="667">
        <v>34.5</v>
      </c>
      <c r="D36" s="668" t="s">
        <v>2264</v>
      </c>
    </row>
    <row r="37" spans="2:4" ht="13.2" customHeight="1" x14ac:dyDescent="0.25">
      <c r="B37" s="670" t="s">
        <v>2276</v>
      </c>
      <c r="C37" s="667">
        <v>121.25</v>
      </c>
      <c r="D37" s="668" t="s">
        <v>2265</v>
      </c>
    </row>
    <row r="38" spans="2:4" ht="13.2" customHeight="1" x14ac:dyDescent="0.25">
      <c r="B38" s="670" t="s">
        <v>2276</v>
      </c>
      <c r="C38" s="667">
        <v>58</v>
      </c>
      <c r="D38" s="668" t="s">
        <v>2266</v>
      </c>
    </row>
    <row r="39" spans="2:4" ht="13.2" customHeight="1" x14ac:dyDescent="0.25">
      <c r="B39" s="670" t="s">
        <v>2276</v>
      </c>
      <c r="C39" s="667">
        <v>956.54</v>
      </c>
      <c r="D39" s="668" t="s">
        <v>2614</v>
      </c>
    </row>
    <row r="40" spans="2:4" ht="13.2" customHeight="1" x14ac:dyDescent="0.25">
      <c r="B40" s="670" t="s">
        <v>2276</v>
      </c>
      <c r="C40" s="667">
        <v>510</v>
      </c>
      <c r="D40" s="668" t="s">
        <v>2267</v>
      </c>
    </row>
    <row r="41" spans="2:4" ht="13.2" customHeight="1" x14ac:dyDescent="0.25">
      <c r="B41" s="670" t="s">
        <v>2276</v>
      </c>
      <c r="C41" s="667">
        <v>55</v>
      </c>
      <c r="D41" s="668" t="s">
        <v>2268</v>
      </c>
    </row>
    <row r="42" spans="2:4" ht="13.2" customHeight="1" x14ac:dyDescent="0.25">
      <c r="B42" s="670" t="s">
        <v>2276</v>
      </c>
      <c r="C42" s="667">
        <v>70</v>
      </c>
      <c r="D42" s="668" t="s">
        <v>2269</v>
      </c>
    </row>
    <row r="43" spans="2:4" ht="13.2" customHeight="1" x14ac:dyDescent="0.25">
      <c r="B43" s="670" t="s">
        <v>2276</v>
      </c>
      <c r="C43" s="667">
        <v>439.68</v>
      </c>
      <c r="D43" s="668" t="s">
        <v>2270</v>
      </c>
    </row>
    <row r="44" spans="2:4" ht="13.2" customHeight="1" x14ac:dyDescent="0.25">
      <c r="B44" s="670" t="s">
        <v>2276</v>
      </c>
      <c r="C44" s="667">
        <v>180</v>
      </c>
      <c r="D44" s="668" t="s">
        <v>2271</v>
      </c>
    </row>
    <row r="45" spans="2:4" ht="13.2" customHeight="1" x14ac:dyDescent="0.25">
      <c r="B45" s="670" t="s">
        <v>2276</v>
      </c>
      <c r="C45" s="667">
        <v>83.97</v>
      </c>
      <c r="D45" s="668" t="s">
        <v>2272</v>
      </c>
    </row>
    <row r="46" spans="2:4" ht="13.2" customHeight="1" x14ac:dyDescent="0.25">
      <c r="B46" s="670" t="s">
        <v>2276</v>
      </c>
      <c r="C46" s="667">
        <v>35.65</v>
      </c>
      <c r="D46" s="668" t="s">
        <v>2273</v>
      </c>
    </row>
    <row r="47" spans="2:4" ht="13.2" customHeight="1" x14ac:dyDescent="0.25">
      <c r="B47" s="670" t="s">
        <v>2276</v>
      </c>
      <c r="C47" s="667">
        <v>400</v>
      </c>
      <c r="D47" s="668" t="s">
        <v>2274</v>
      </c>
    </row>
    <row r="48" spans="2:4" ht="13.2" customHeight="1" x14ac:dyDescent="0.25">
      <c r="B48" s="670" t="s">
        <v>2276</v>
      </c>
      <c r="C48" s="667">
        <v>111.42</v>
      </c>
      <c r="D48" s="668" t="s">
        <v>2615</v>
      </c>
    </row>
    <row r="49" spans="2:4" ht="13.2" customHeight="1" x14ac:dyDescent="0.25">
      <c r="B49" s="670" t="s">
        <v>2276</v>
      </c>
      <c r="C49" s="667">
        <v>63.25</v>
      </c>
      <c r="D49" s="668" t="s">
        <v>2275</v>
      </c>
    </row>
    <row r="50" spans="2:4" x14ac:dyDescent="0.25">
      <c r="B50" s="670" t="s">
        <v>2276</v>
      </c>
      <c r="C50" s="671">
        <v>131.1</v>
      </c>
      <c r="D50" s="596" t="s">
        <v>2519</v>
      </c>
    </row>
    <row r="51" spans="2:4" x14ac:dyDescent="0.25">
      <c r="B51" s="670" t="s">
        <v>2276</v>
      </c>
      <c r="C51" s="671">
        <v>1000</v>
      </c>
      <c r="D51" s="596" t="s">
        <v>2604</v>
      </c>
    </row>
    <row r="52" spans="2:4" x14ac:dyDescent="0.25">
      <c r="B52" s="670" t="s">
        <v>2276</v>
      </c>
      <c r="C52" s="671">
        <v>49.56</v>
      </c>
      <c r="D52" s="596" t="s">
        <v>2520</v>
      </c>
    </row>
    <row r="53" spans="2:4" x14ac:dyDescent="0.25">
      <c r="B53" s="670" t="s">
        <v>2276</v>
      </c>
      <c r="C53" s="671">
        <v>4500</v>
      </c>
      <c r="D53" s="596" t="s">
        <v>2616</v>
      </c>
    </row>
    <row r="54" spans="2:4" x14ac:dyDescent="0.25">
      <c r="B54" s="670" t="s">
        <v>2276</v>
      </c>
      <c r="C54" s="671">
        <v>500</v>
      </c>
      <c r="D54" s="596" t="s">
        <v>2521</v>
      </c>
    </row>
    <row r="55" spans="2:4" x14ac:dyDescent="0.25">
      <c r="B55" s="670" t="s">
        <v>2276</v>
      </c>
      <c r="C55" s="671">
        <v>10.5</v>
      </c>
      <c r="D55" s="596" t="s">
        <v>2522</v>
      </c>
    </row>
    <row r="56" spans="2:4" x14ac:dyDescent="0.25">
      <c r="B56" s="670" t="s">
        <v>2276</v>
      </c>
      <c r="C56" s="671">
        <v>21</v>
      </c>
      <c r="D56" s="596" t="s">
        <v>2523</v>
      </c>
    </row>
    <row r="57" spans="2:4" x14ac:dyDescent="0.25">
      <c r="B57" s="670" t="s">
        <v>2276</v>
      </c>
      <c r="C57" s="671">
        <v>400</v>
      </c>
      <c r="D57" s="596" t="s">
        <v>2524</v>
      </c>
    </row>
    <row r="58" spans="2:4" x14ac:dyDescent="0.25">
      <c r="B58" s="670" t="s">
        <v>2276</v>
      </c>
      <c r="C58" s="671">
        <v>300</v>
      </c>
      <c r="D58" s="596" t="s">
        <v>2525</v>
      </c>
    </row>
    <row r="59" spans="2:4" x14ac:dyDescent="0.25">
      <c r="B59" s="670" t="s">
        <v>2276</v>
      </c>
      <c r="C59" s="671">
        <v>114.5</v>
      </c>
      <c r="D59" s="596" t="s">
        <v>2526</v>
      </c>
    </row>
    <row r="60" spans="2:4" x14ac:dyDescent="0.25">
      <c r="B60" s="670" t="s">
        <v>2276</v>
      </c>
      <c r="C60" s="671">
        <v>300</v>
      </c>
      <c r="D60" s="596" t="s">
        <v>2609</v>
      </c>
    </row>
    <row r="61" spans="2:4" x14ac:dyDescent="0.25">
      <c r="B61" s="670" t="s">
        <v>2276</v>
      </c>
      <c r="C61" s="671">
        <v>60</v>
      </c>
      <c r="D61" s="596" t="s">
        <v>2527</v>
      </c>
    </row>
    <row r="62" spans="2:4" x14ac:dyDescent="0.25">
      <c r="B62" s="670" t="s">
        <v>2276</v>
      </c>
      <c r="C62" s="671">
        <v>956.54</v>
      </c>
      <c r="D62" s="596" t="s">
        <v>2622</v>
      </c>
    </row>
    <row r="63" spans="2:4" x14ac:dyDescent="0.25">
      <c r="B63" s="670" t="s">
        <v>2276</v>
      </c>
      <c r="C63" s="671">
        <v>58</v>
      </c>
      <c r="D63" s="596" t="s">
        <v>2520</v>
      </c>
    </row>
    <row r="64" spans="2:4" x14ac:dyDescent="0.25">
      <c r="B64" s="670" t="s">
        <v>2276</v>
      </c>
      <c r="C64" s="671">
        <v>121.25</v>
      </c>
      <c r="D64" s="596" t="s">
        <v>2528</v>
      </c>
    </row>
    <row r="65" spans="2:4" x14ac:dyDescent="0.25">
      <c r="B65" s="670" t="s">
        <v>2276</v>
      </c>
      <c r="C65" s="671">
        <v>34.5</v>
      </c>
      <c r="D65" s="596" t="s">
        <v>2529</v>
      </c>
    </row>
    <row r="66" spans="2:4" x14ac:dyDescent="0.25">
      <c r="B66" s="670" t="s">
        <v>2276</v>
      </c>
      <c r="C66" s="671">
        <v>109.5</v>
      </c>
      <c r="D66" s="596" t="s">
        <v>2530</v>
      </c>
    </row>
    <row r="67" spans="2:4" x14ac:dyDescent="0.25">
      <c r="B67" s="670" t="s">
        <v>2276</v>
      </c>
      <c r="C67" s="671">
        <v>24.4</v>
      </c>
      <c r="D67" s="596" t="s">
        <v>2531</v>
      </c>
    </row>
    <row r="68" spans="2:4" x14ac:dyDescent="0.25">
      <c r="B68" s="670" t="s">
        <v>2276</v>
      </c>
      <c r="C68" s="671">
        <v>350</v>
      </c>
      <c r="D68" s="596" t="s">
        <v>2616</v>
      </c>
    </row>
    <row r="69" spans="2:4" x14ac:dyDescent="0.25">
      <c r="B69" s="670" t="s">
        <v>2276</v>
      </c>
      <c r="C69" s="671">
        <v>450</v>
      </c>
      <c r="D69" s="596" t="s">
        <v>2617</v>
      </c>
    </row>
    <row r="70" spans="2:4" x14ac:dyDescent="0.25">
      <c r="B70" s="670" t="s">
        <v>2276</v>
      </c>
      <c r="C70" s="671">
        <v>300</v>
      </c>
      <c r="D70" s="596" t="s">
        <v>2605</v>
      </c>
    </row>
    <row r="71" spans="2:4" x14ac:dyDescent="0.25">
      <c r="B71" s="670" t="s">
        <v>2276</v>
      </c>
      <c r="C71" s="671">
        <v>800</v>
      </c>
      <c r="D71" s="596" t="s">
        <v>2618</v>
      </c>
    </row>
    <row r="72" spans="2:4" x14ac:dyDescent="0.25">
      <c r="B72" s="670" t="s">
        <v>2276</v>
      </c>
      <c r="C72" s="671">
        <v>17.5</v>
      </c>
      <c r="D72" s="596" t="s">
        <v>2532</v>
      </c>
    </row>
    <row r="73" spans="2:4" x14ac:dyDescent="0.25">
      <c r="B73" s="670" t="s">
        <v>2276</v>
      </c>
      <c r="C73" s="671">
        <v>120</v>
      </c>
      <c r="D73" s="596" t="s">
        <v>2533</v>
      </c>
    </row>
    <row r="74" spans="2:4" x14ac:dyDescent="0.25">
      <c r="B74" s="670" t="s">
        <v>2276</v>
      </c>
      <c r="C74" s="671">
        <v>510</v>
      </c>
      <c r="D74" s="596" t="s">
        <v>2267</v>
      </c>
    </row>
    <row r="75" spans="2:4" x14ac:dyDescent="0.25">
      <c r="B75" s="670" t="s">
        <v>2276</v>
      </c>
      <c r="C75" s="671">
        <v>2055</v>
      </c>
      <c r="D75" s="596" t="s">
        <v>2619</v>
      </c>
    </row>
    <row r="76" spans="2:4" x14ac:dyDescent="0.25">
      <c r="B76" s="670" t="s">
        <v>2276</v>
      </c>
      <c r="C76" s="671">
        <v>55</v>
      </c>
      <c r="D76" s="596" t="s">
        <v>2534</v>
      </c>
    </row>
    <row r="77" spans="2:4" x14ac:dyDescent="0.25">
      <c r="B77" s="670" t="s">
        <v>2276</v>
      </c>
      <c r="C77" s="671">
        <v>63.25</v>
      </c>
      <c r="D77" s="596" t="s">
        <v>2535</v>
      </c>
    </row>
    <row r="78" spans="2:4" x14ac:dyDescent="0.25">
      <c r="B78" s="670" t="s">
        <v>2276</v>
      </c>
      <c r="C78" s="671">
        <v>111.42</v>
      </c>
      <c r="D78" s="596" t="s">
        <v>2606</v>
      </c>
    </row>
    <row r="79" spans="2:4" x14ac:dyDescent="0.25">
      <c r="B79" s="670" t="s">
        <v>2276</v>
      </c>
      <c r="C79" s="671">
        <v>400</v>
      </c>
      <c r="D79" s="596" t="s">
        <v>2536</v>
      </c>
    </row>
    <row r="80" spans="2:4" ht="14.4" customHeight="1" x14ac:dyDescent="0.25">
      <c r="B80" s="670" t="s">
        <v>2276</v>
      </c>
      <c r="C80" s="671">
        <v>35.65</v>
      </c>
      <c r="D80" s="596" t="s">
        <v>2537</v>
      </c>
    </row>
    <row r="81" spans="2:4" ht="14.4" customHeight="1" x14ac:dyDescent="0.25">
      <c r="B81" s="670" t="s">
        <v>2276</v>
      </c>
      <c r="C81" s="671">
        <v>83.97</v>
      </c>
      <c r="D81" s="596" t="s">
        <v>2538</v>
      </c>
    </row>
    <row r="82" spans="2:4" ht="14.4" customHeight="1" x14ac:dyDescent="0.25">
      <c r="B82" s="670" t="s">
        <v>2276</v>
      </c>
      <c r="C82" s="671">
        <v>2850</v>
      </c>
      <c r="D82" s="596" t="s">
        <v>2539</v>
      </c>
    </row>
    <row r="83" spans="2:4" ht="14.4" customHeight="1" x14ac:dyDescent="0.25">
      <c r="B83" s="670" t="s">
        <v>2276</v>
      </c>
      <c r="C83" s="671">
        <v>180</v>
      </c>
      <c r="D83" s="596" t="s">
        <v>2540</v>
      </c>
    </row>
    <row r="84" spans="2:4" ht="14.4" customHeight="1" x14ac:dyDescent="0.25">
      <c r="B84" s="670" t="s">
        <v>2276</v>
      </c>
      <c r="C84" s="671">
        <v>70</v>
      </c>
      <c r="D84" s="596" t="s">
        <v>2541</v>
      </c>
    </row>
    <row r="85" spans="2:4" ht="14.4" customHeight="1" x14ac:dyDescent="0.25">
      <c r="B85" s="670" t="s">
        <v>2276</v>
      </c>
      <c r="C85" s="671">
        <v>150</v>
      </c>
      <c r="D85" s="596" t="s">
        <v>2542</v>
      </c>
    </row>
    <row r="86" spans="2:4" ht="14.4" customHeight="1" x14ac:dyDescent="0.25">
      <c r="B86" s="670" t="s">
        <v>2276</v>
      </c>
      <c r="C86" s="671">
        <v>20.65</v>
      </c>
      <c r="D86" s="596" t="s">
        <v>2537</v>
      </c>
    </row>
    <row r="87" spans="2:4" ht="14.4" customHeight="1" x14ac:dyDescent="0.25">
      <c r="B87" s="670" t="s">
        <v>2276</v>
      </c>
      <c r="C87" s="671">
        <v>184</v>
      </c>
      <c r="D87" s="596" t="s">
        <v>2543</v>
      </c>
    </row>
    <row r="88" spans="2:4" ht="14.4" customHeight="1" x14ac:dyDescent="0.25">
      <c r="B88" s="670" t="s">
        <v>2276</v>
      </c>
      <c r="C88" s="671">
        <v>40</v>
      </c>
      <c r="D88" s="596" t="s">
        <v>2544</v>
      </c>
    </row>
    <row r="89" spans="2:4" ht="14.4" customHeight="1" x14ac:dyDescent="0.25">
      <c r="B89" s="670" t="s">
        <v>2276</v>
      </c>
      <c r="C89" s="671">
        <v>480</v>
      </c>
      <c r="D89" s="596" t="s">
        <v>2545</v>
      </c>
    </row>
    <row r="90" spans="2:4" ht="14.4" customHeight="1" x14ac:dyDescent="0.25">
      <c r="B90" s="670" t="s">
        <v>2276</v>
      </c>
      <c r="C90" s="671">
        <v>17.5</v>
      </c>
      <c r="D90" s="596" t="s">
        <v>2546</v>
      </c>
    </row>
    <row r="91" spans="2:4" ht="14.4" customHeight="1" x14ac:dyDescent="0.25">
      <c r="B91" s="670" t="s">
        <v>2276</v>
      </c>
      <c r="C91" s="671">
        <v>1576.25</v>
      </c>
      <c r="D91" s="596" t="s">
        <v>2547</v>
      </c>
    </row>
    <row r="92" spans="2:4" ht="14.4" customHeight="1" x14ac:dyDescent="0.25">
      <c r="B92" s="670" t="s">
        <v>2276</v>
      </c>
      <c r="C92" s="671">
        <v>215</v>
      </c>
      <c r="D92" s="596" t="s">
        <v>2548</v>
      </c>
    </row>
    <row r="93" spans="2:4" ht="14.4" customHeight="1" x14ac:dyDescent="0.25">
      <c r="B93" s="670" t="s">
        <v>2276</v>
      </c>
      <c r="C93" s="671">
        <v>374.85</v>
      </c>
      <c r="D93" s="596" t="s">
        <v>2549</v>
      </c>
    </row>
    <row r="94" spans="2:4" ht="14.4" customHeight="1" x14ac:dyDescent="0.25">
      <c r="B94" s="670" t="s">
        <v>2276</v>
      </c>
      <c r="C94" s="671">
        <v>350</v>
      </c>
      <c r="D94" s="596" t="s">
        <v>2550</v>
      </c>
    </row>
    <row r="95" spans="2:4" ht="14.4" customHeight="1" x14ac:dyDescent="0.25">
      <c r="B95" s="670" t="s">
        <v>2276</v>
      </c>
      <c r="C95" s="671">
        <v>450</v>
      </c>
      <c r="D95" s="596" t="s">
        <v>2551</v>
      </c>
    </row>
    <row r="96" spans="2:4" ht="14.4" customHeight="1" x14ac:dyDescent="0.25">
      <c r="B96" s="670" t="s">
        <v>2276</v>
      </c>
      <c r="C96" s="671">
        <v>615</v>
      </c>
      <c r="D96" s="596" t="s">
        <v>2552</v>
      </c>
    </row>
    <row r="97" spans="2:4" ht="14.4" customHeight="1" x14ac:dyDescent="0.25">
      <c r="B97" s="670" t="s">
        <v>2276</v>
      </c>
      <c r="C97" s="671">
        <v>2560</v>
      </c>
      <c r="D97" s="596" t="s">
        <v>2553</v>
      </c>
    </row>
    <row r="98" spans="2:4" ht="14.4" customHeight="1" x14ac:dyDescent="0.25">
      <c r="B98" s="670" t="s">
        <v>2276</v>
      </c>
      <c r="C98" s="671">
        <v>1440</v>
      </c>
      <c r="D98" s="596" t="s">
        <v>2554</v>
      </c>
    </row>
    <row r="99" spans="2:4" ht="14.4" customHeight="1" x14ac:dyDescent="0.25">
      <c r="B99" s="670" t="s">
        <v>2276</v>
      </c>
      <c r="C99" s="671">
        <v>270</v>
      </c>
      <c r="D99" s="596" t="s">
        <v>2555</v>
      </c>
    </row>
    <row r="100" spans="2:4" ht="14.4" customHeight="1" x14ac:dyDescent="0.25">
      <c r="B100" s="670" t="s">
        <v>2276</v>
      </c>
      <c r="C100" s="671">
        <v>350</v>
      </c>
      <c r="D100" s="596" t="s">
        <v>2556</v>
      </c>
    </row>
    <row r="101" spans="2:4" ht="14.4" customHeight="1" x14ac:dyDescent="0.25">
      <c r="B101" s="670" t="s">
        <v>2276</v>
      </c>
      <c r="C101" s="671">
        <v>330</v>
      </c>
      <c r="D101" s="596" t="s">
        <v>2557</v>
      </c>
    </row>
    <row r="102" spans="2:4" ht="14.4" customHeight="1" x14ac:dyDescent="0.25">
      <c r="B102" s="670" t="s">
        <v>2276</v>
      </c>
      <c r="C102" s="671">
        <v>260</v>
      </c>
      <c r="D102" s="596" t="s">
        <v>2558</v>
      </c>
    </row>
    <row r="103" spans="2:4" ht="14.4" customHeight="1" x14ac:dyDescent="0.25">
      <c r="B103" s="670" t="s">
        <v>2276</v>
      </c>
      <c r="C103" s="671">
        <v>125</v>
      </c>
      <c r="D103" s="596" t="s">
        <v>2559</v>
      </c>
    </row>
    <row r="104" spans="2:4" ht="14.4" customHeight="1" x14ac:dyDescent="0.25">
      <c r="B104" s="670" t="s">
        <v>2276</v>
      </c>
      <c r="C104" s="671">
        <v>100</v>
      </c>
      <c r="D104" s="596" t="s">
        <v>2560</v>
      </c>
    </row>
    <row r="105" spans="2:4" ht="14.4" customHeight="1" x14ac:dyDescent="0.25">
      <c r="B105" s="670" t="s">
        <v>2276</v>
      </c>
      <c r="C105" s="671">
        <v>80</v>
      </c>
      <c r="D105" s="596" t="s">
        <v>2561</v>
      </c>
    </row>
    <row r="106" spans="2:4" ht="14.4" customHeight="1" x14ac:dyDescent="0.25">
      <c r="B106" s="670" t="s">
        <v>2276</v>
      </c>
      <c r="C106" s="671">
        <v>140</v>
      </c>
      <c r="D106" s="596" t="s">
        <v>2562</v>
      </c>
    </row>
    <row r="107" spans="2:4" ht="14.4" customHeight="1" x14ac:dyDescent="0.25">
      <c r="B107" s="670" t="s">
        <v>2276</v>
      </c>
      <c r="C107" s="671">
        <v>426.29</v>
      </c>
      <c r="D107" s="596" t="s">
        <v>2563</v>
      </c>
    </row>
    <row r="108" spans="2:4" ht="14.4" customHeight="1" x14ac:dyDescent="0.25">
      <c r="B108" s="670" t="s">
        <v>2276</v>
      </c>
      <c r="C108" s="671">
        <v>150</v>
      </c>
      <c r="D108" s="596" t="s">
        <v>2564</v>
      </c>
    </row>
    <row r="109" spans="2:4" ht="14.4" customHeight="1" x14ac:dyDescent="0.25">
      <c r="B109" s="670" t="s">
        <v>2276</v>
      </c>
      <c r="C109" s="671">
        <v>17.399999999999999</v>
      </c>
      <c r="D109" s="596" t="s">
        <v>2565</v>
      </c>
    </row>
    <row r="110" spans="2:4" ht="14.4" customHeight="1" x14ac:dyDescent="0.25">
      <c r="B110" s="670" t="s">
        <v>2276</v>
      </c>
      <c r="C110" s="671">
        <v>25</v>
      </c>
      <c r="D110" s="596" t="s">
        <v>2566</v>
      </c>
    </row>
    <row r="111" spans="2:4" ht="14.4" customHeight="1" x14ac:dyDescent="0.25">
      <c r="B111" s="670" t="s">
        <v>2276</v>
      </c>
      <c r="C111" s="671">
        <v>80</v>
      </c>
      <c r="D111" s="596" t="s">
        <v>2567</v>
      </c>
    </row>
    <row r="112" spans="2:4" ht="14.4" customHeight="1" x14ac:dyDescent="0.25">
      <c r="B112" s="670" t="s">
        <v>2276</v>
      </c>
      <c r="C112" s="671">
        <v>125</v>
      </c>
      <c r="D112" s="596" t="s">
        <v>2568</v>
      </c>
    </row>
    <row r="113" spans="2:4" ht="14.4" customHeight="1" x14ac:dyDescent="0.25">
      <c r="B113" s="670" t="s">
        <v>2276</v>
      </c>
      <c r="C113" s="671">
        <v>52.15</v>
      </c>
      <c r="D113" s="596" t="s">
        <v>2569</v>
      </c>
    </row>
    <row r="114" spans="2:4" ht="14.4" customHeight="1" x14ac:dyDescent="0.25">
      <c r="B114" s="670" t="s">
        <v>2276</v>
      </c>
      <c r="C114" s="671">
        <v>200</v>
      </c>
      <c r="D114" s="596" t="s">
        <v>2570</v>
      </c>
    </row>
    <row r="115" spans="2:4" ht="14.4" customHeight="1" x14ac:dyDescent="0.25">
      <c r="B115" s="670" t="s">
        <v>2276</v>
      </c>
      <c r="C115" s="671">
        <v>150</v>
      </c>
      <c r="D115" s="596" t="s">
        <v>2571</v>
      </c>
    </row>
    <row r="116" spans="2:4" ht="14.4" customHeight="1" x14ac:dyDescent="0.25">
      <c r="B116" s="670" t="s">
        <v>2276</v>
      </c>
      <c r="C116" s="671">
        <v>25</v>
      </c>
      <c r="D116" s="596" t="s">
        <v>2572</v>
      </c>
    </row>
    <row r="117" spans="2:4" ht="14.4" customHeight="1" x14ac:dyDescent="0.25">
      <c r="B117" s="670" t="s">
        <v>2276</v>
      </c>
      <c r="C117" s="671">
        <v>70</v>
      </c>
      <c r="D117" s="596" t="s">
        <v>2573</v>
      </c>
    </row>
    <row r="118" spans="2:4" ht="14.4" customHeight="1" x14ac:dyDescent="0.25">
      <c r="B118" s="670" t="s">
        <v>2276</v>
      </c>
      <c r="C118" s="671">
        <v>105</v>
      </c>
      <c r="D118" s="596" t="s">
        <v>2574</v>
      </c>
    </row>
    <row r="119" spans="2:4" ht="14.4" customHeight="1" x14ac:dyDescent="0.25">
      <c r="B119" s="670" t="s">
        <v>2276</v>
      </c>
      <c r="C119" s="671">
        <v>400</v>
      </c>
      <c r="D119" s="596" t="s">
        <v>2575</v>
      </c>
    </row>
    <row r="120" spans="2:4" ht="14.4" customHeight="1" x14ac:dyDescent="0.25">
      <c r="B120" s="670" t="s">
        <v>2276</v>
      </c>
      <c r="C120" s="671">
        <v>170</v>
      </c>
      <c r="D120" s="596" t="s">
        <v>2576</v>
      </c>
    </row>
    <row r="121" spans="2:4" ht="14.4" customHeight="1" x14ac:dyDescent="0.25">
      <c r="B121" s="670" t="s">
        <v>2276</v>
      </c>
      <c r="C121" s="671">
        <v>350</v>
      </c>
      <c r="D121" s="596" t="s">
        <v>2607</v>
      </c>
    </row>
    <row r="122" spans="2:4" ht="14.4" customHeight="1" x14ac:dyDescent="0.25">
      <c r="B122" s="670" t="s">
        <v>2276</v>
      </c>
      <c r="C122" s="671">
        <v>9</v>
      </c>
      <c r="D122" s="596" t="s">
        <v>2577</v>
      </c>
    </row>
    <row r="123" spans="2:4" ht="14.4" customHeight="1" x14ac:dyDescent="0.25">
      <c r="B123" s="670" t="s">
        <v>2276</v>
      </c>
      <c r="C123" s="671">
        <v>100</v>
      </c>
      <c r="D123" s="596" t="s">
        <v>2578</v>
      </c>
    </row>
    <row r="124" spans="2:4" ht="14.4" customHeight="1" x14ac:dyDescent="0.25">
      <c r="B124" s="670" t="s">
        <v>2276</v>
      </c>
      <c r="C124" s="671">
        <v>596.65</v>
      </c>
      <c r="D124" s="596" t="s">
        <v>2579</v>
      </c>
    </row>
    <row r="125" spans="2:4" ht="14.4" customHeight="1" x14ac:dyDescent="0.25">
      <c r="B125" s="670" t="s">
        <v>2276</v>
      </c>
      <c r="C125" s="671">
        <v>1000</v>
      </c>
      <c r="D125" s="596" t="s">
        <v>2580</v>
      </c>
    </row>
    <row r="126" spans="2:4" ht="14.4" customHeight="1" x14ac:dyDescent="0.25">
      <c r="B126" s="670" t="s">
        <v>2276</v>
      </c>
      <c r="C126" s="671">
        <v>26.61</v>
      </c>
      <c r="D126" s="596" t="s">
        <v>2565</v>
      </c>
    </row>
    <row r="127" spans="2:4" ht="14.4" customHeight="1" x14ac:dyDescent="0.25">
      <c r="B127" s="670" t="s">
        <v>2276</v>
      </c>
      <c r="C127" s="671">
        <v>1000</v>
      </c>
      <c r="D127" s="596" t="s">
        <v>2608</v>
      </c>
    </row>
    <row r="128" spans="2:4" ht="14.4" customHeight="1" x14ac:dyDescent="0.25">
      <c r="B128" s="670" t="s">
        <v>2276</v>
      </c>
      <c r="C128" s="671">
        <v>10</v>
      </c>
      <c r="D128" s="596" t="s">
        <v>2581</v>
      </c>
    </row>
    <row r="129" spans="2:4" ht="14.4" customHeight="1" x14ac:dyDescent="0.25">
      <c r="B129" s="670" t="s">
        <v>2276</v>
      </c>
      <c r="C129" s="671">
        <v>104.25</v>
      </c>
      <c r="D129" s="596" t="s">
        <v>2582</v>
      </c>
    </row>
    <row r="130" spans="2:4" ht="14.4" customHeight="1" x14ac:dyDescent="0.25">
      <c r="B130" s="670" t="s">
        <v>2276</v>
      </c>
      <c r="C130" s="671">
        <v>45</v>
      </c>
      <c r="D130" s="596" t="s">
        <v>2583</v>
      </c>
    </row>
    <row r="131" spans="2:4" ht="14.4" customHeight="1" x14ac:dyDescent="0.25">
      <c r="B131" s="670" t="s">
        <v>2276</v>
      </c>
      <c r="C131" s="671">
        <v>35</v>
      </c>
      <c r="D131" s="596" t="s">
        <v>2584</v>
      </c>
    </row>
    <row r="132" spans="2:4" ht="14.4" customHeight="1" x14ac:dyDescent="0.25">
      <c r="B132" s="670" t="s">
        <v>2276</v>
      </c>
      <c r="C132" s="671">
        <v>13.5</v>
      </c>
      <c r="D132" s="596" t="s">
        <v>2585</v>
      </c>
    </row>
    <row r="133" spans="2:4" ht="14.4" customHeight="1" x14ac:dyDescent="0.25">
      <c r="B133" s="670" t="s">
        <v>2276</v>
      </c>
      <c r="C133" s="671">
        <v>40</v>
      </c>
      <c r="D133" s="596" t="s">
        <v>2586</v>
      </c>
    </row>
    <row r="134" spans="2:4" ht="14.4" customHeight="1" x14ac:dyDescent="0.25">
      <c r="B134" s="670" t="s">
        <v>2276</v>
      </c>
      <c r="C134" s="671">
        <v>79.150000000000006</v>
      </c>
      <c r="D134" s="596" t="s">
        <v>2587</v>
      </c>
    </row>
    <row r="135" spans="2:4" ht="14.4" customHeight="1" x14ac:dyDescent="0.25">
      <c r="B135" s="670" t="s">
        <v>2276</v>
      </c>
      <c r="C135" s="671">
        <v>110</v>
      </c>
      <c r="D135" s="596" t="s">
        <v>2620</v>
      </c>
    </row>
    <row r="136" spans="2:4" ht="14.4" customHeight="1" x14ac:dyDescent="0.25">
      <c r="B136" s="670" t="s">
        <v>2276</v>
      </c>
      <c r="C136" s="671">
        <v>450</v>
      </c>
      <c r="D136" s="596" t="s">
        <v>2588</v>
      </c>
    </row>
    <row r="137" spans="2:4" ht="14.4" customHeight="1" x14ac:dyDescent="0.25">
      <c r="B137" s="670" t="s">
        <v>2276</v>
      </c>
      <c r="C137" s="671">
        <v>350</v>
      </c>
      <c r="D137" s="596" t="s">
        <v>2589</v>
      </c>
    </row>
    <row r="138" spans="2:4" ht="14.4" customHeight="1" x14ac:dyDescent="0.25">
      <c r="B138" s="670" t="s">
        <v>2276</v>
      </c>
      <c r="C138" s="671">
        <v>1576.25</v>
      </c>
      <c r="D138" s="596" t="s">
        <v>2590</v>
      </c>
    </row>
    <row r="139" spans="2:4" ht="14.4" customHeight="1" x14ac:dyDescent="0.25">
      <c r="B139" s="670" t="s">
        <v>2276</v>
      </c>
      <c r="C139" s="671">
        <v>615</v>
      </c>
      <c r="D139" s="596" t="s">
        <v>2552</v>
      </c>
    </row>
    <row r="140" spans="2:4" ht="14.4" customHeight="1" x14ac:dyDescent="0.25">
      <c r="B140" s="670" t="s">
        <v>2276</v>
      </c>
      <c r="C140" s="671">
        <v>500</v>
      </c>
      <c r="D140" s="596" t="s">
        <v>2591</v>
      </c>
    </row>
    <row r="141" spans="2:4" ht="14.4" customHeight="1" x14ac:dyDescent="0.25">
      <c r="B141" s="670" t="s">
        <v>2276</v>
      </c>
      <c r="C141" s="671">
        <v>730</v>
      </c>
      <c r="D141" s="596" t="s">
        <v>1859</v>
      </c>
    </row>
    <row r="142" spans="2:4" ht="14.4" customHeight="1" x14ac:dyDescent="0.25">
      <c r="B142" s="670" t="s">
        <v>2276</v>
      </c>
      <c r="C142" s="671">
        <v>335</v>
      </c>
      <c r="D142" s="596" t="s">
        <v>2592</v>
      </c>
    </row>
    <row r="143" spans="2:4" ht="14.4" customHeight="1" x14ac:dyDescent="0.25">
      <c r="B143" s="670" t="s">
        <v>2276</v>
      </c>
      <c r="C143" s="671">
        <v>390</v>
      </c>
      <c r="D143" s="596" t="s">
        <v>2593</v>
      </c>
    </row>
    <row r="144" spans="2:4" ht="14.4" customHeight="1" x14ac:dyDescent="0.25">
      <c r="B144" s="670" t="s">
        <v>2276</v>
      </c>
      <c r="C144" s="671">
        <v>20</v>
      </c>
      <c r="D144" s="596" t="s">
        <v>2594</v>
      </c>
    </row>
    <row r="145" spans="2:4" ht="14.4" customHeight="1" x14ac:dyDescent="0.25">
      <c r="B145" s="670" t="s">
        <v>2276</v>
      </c>
      <c r="C145" s="671">
        <v>10</v>
      </c>
      <c r="D145" s="596" t="s">
        <v>2595</v>
      </c>
    </row>
    <row r="146" spans="2:4" ht="14.4" customHeight="1" x14ac:dyDescent="0.25">
      <c r="B146" s="670" t="s">
        <v>2276</v>
      </c>
      <c r="C146" s="671">
        <v>26</v>
      </c>
      <c r="D146" s="596" t="s">
        <v>2596</v>
      </c>
    </row>
    <row r="147" spans="2:4" ht="14.4" customHeight="1" x14ac:dyDescent="0.25">
      <c r="B147" s="670" t="s">
        <v>2276</v>
      </c>
      <c r="C147" s="671">
        <v>22</v>
      </c>
      <c r="D147" s="596" t="s">
        <v>2597</v>
      </c>
    </row>
    <row r="148" spans="2:4" ht="14.4" customHeight="1" x14ac:dyDescent="0.25">
      <c r="B148" s="670" t="s">
        <v>2276</v>
      </c>
      <c r="C148" s="671">
        <v>6</v>
      </c>
      <c r="D148" s="596" t="s">
        <v>2598</v>
      </c>
    </row>
    <row r="149" spans="2:4" ht="14.4" customHeight="1" x14ac:dyDescent="0.25">
      <c r="B149" s="670" t="s">
        <v>2276</v>
      </c>
      <c r="C149" s="671">
        <v>403</v>
      </c>
      <c r="D149" s="596" t="s">
        <v>2599</v>
      </c>
    </row>
    <row r="150" spans="2:4" ht="14.4" customHeight="1" x14ac:dyDescent="0.25">
      <c r="B150" s="670" t="s">
        <v>2276</v>
      </c>
      <c r="C150" s="671">
        <v>1590</v>
      </c>
      <c r="D150" s="596" t="s">
        <v>2600</v>
      </c>
    </row>
    <row r="151" spans="2:4" ht="14.4" customHeight="1" x14ac:dyDescent="0.25">
      <c r="B151" s="670" t="s">
        <v>2276</v>
      </c>
      <c r="C151" s="671">
        <v>685</v>
      </c>
      <c r="D151" s="596" t="s">
        <v>2601</v>
      </c>
    </row>
    <row r="152" spans="2:4" ht="14.4" customHeight="1" x14ac:dyDescent="0.25">
      <c r="B152" s="670" t="s">
        <v>2516</v>
      </c>
      <c r="C152" s="671">
        <v>2500</v>
      </c>
      <c r="D152" s="596" t="s">
        <v>2517</v>
      </c>
    </row>
    <row r="153" spans="2:4" ht="14.4" customHeight="1" x14ac:dyDescent="0.25">
      <c r="B153" s="672" t="s">
        <v>2165</v>
      </c>
      <c r="C153" s="671">
        <v>25</v>
      </c>
      <c r="D153" s="596" t="s">
        <v>2649</v>
      </c>
    </row>
    <row r="154" spans="2:4" ht="14.4" customHeight="1" x14ac:dyDescent="0.25">
      <c r="B154" s="672" t="s">
        <v>2165</v>
      </c>
      <c r="C154" s="671">
        <v>60</v>
      </c>
      <c r="D154" s="596" t="s">
        <v>2108</v>
      </c>
    </row>
    <row r="155" spans="2:4" ht="14.4" customHeight="1" x14ac:dyDescent="0.25">
      <c r="B155" s="672" t="s">
        <v>2165</v>
      </c>
      <c r="C155" s="671">
        <v>25</v>
      </c>
      <c r="D155" s="596" t="s">
        <v>2108</v>
      </c>
    </row>
    <row r="156" spans="2:4" ht="14.4" customHeight="1" x14ac:dyDescent="0.25">
      <c r="B156" s="672" t="s">
        <v>2165</v>
      </c>
      <c r="C156" s="671">
        <v>65</v>
      </c>
      <c r="D156" s="596" t="s">
        <v>2649</v>
      </c>
    </row>
    <row r="157" spans="2:4" ht="14.4" customHeight="1" x14ac:dyDescent="0.25">
      <c r="B157" s="672" t="s">
        <v>2165</v>
      </c>
      <c r="C157" s="671">
        <v>65</v>
      </c>
      <c r="D157" s="596" t="s">
        <v>2649</v>
      </c>
    </row>
    <row r="158" spans="2:4" ht="14.4" customHeight="1" x14ac:dyDescent="0.25">
      <c r="B158" s="672" t="s">
        <v>2165</v>
      </c>
      <c r="C158" s="671">
        <v>40</v>
      </c>
      <c r="D158" s="596" t="s">
        <v>2649</v>
      </c>
    </row>
    <row r="159" spans="2:4" ht="14.4" customHeight="1" x14ac:dyDescent="0.25">
      <c r="B159" s="672" t="s">
        <v>2165</v>
      </c>
      <c r="C159" s="671">
        <v>154</v>
      </c>
      <c r="D159" s="596" t="s">
        <v>2650</v>
      </c>
    </row>
    <row r="160" spans="2:4" ht="14.4" customHeight="1" x14ac:dyDescent="0.25">
      <c r="B160" s="672" t="s">
        <v>2165</v>
      </c>
      <c r="C160" s="671">
        <v>243</v>
      </c>
      <c r="D160" s="596" t="s">
        <v>2109</v>
      </c>
    </row>
    <row r="161" spans="2:4" ht="14.4" customHeight="1" x14ac:dyDescent="0.25">
      <c r="B161" s="672" t="s">
        <v>2165</v>
      </c>
      <c r="C161" s="671">
        <v>150</v>
      </c>
      <c r="D161" s="596" t="s">
        <v>2110</v>
      </c>
    </row>
    <row r="162" spans="2:4" ht="14.4" customHeight="1" x14ac:dyDescent="0.25">
      <c r="B162" s="672" t="s">
        <v>2165</v>
      </c>
      <c r="C162" s="671">
        <v>6</v>
      </c>
      <c r="D162" s="596" t="s">
        <v>2111</v>
      </c>
    </row>
    <row r="163" spans="2:4" ht="14.4" customHeight="1" x14ac:dyDescent="0.25">
      <c r="B163" s="672" t="s">
        <v>2165</v>
      </c>
      <c r="C163" s="671">
        <v>52</v>
      </c>
      <c r="D163" s="596" t="s">
        <v>2112</v>
      </c>
    </row>
    <row r="164" spans="2:4" ht="14.4" customHeight="1" x14ac:dyDescent="0.25">
      <c r="B164" s="672" t="s">
        <v>2165</v>
      </c>
      <c r="C164" s="671">
        <v>400</v>
      </c>
      <c r="D164" s="596" t="s">
        <v>2113</v>
      </c>
    </row>
    <row r="165" spans="2:4" ht="14.4" customHeight="1" x14ac:dyDescent="0.25">
      <c r="B165" s="672" t="s">
        <v>2165</v>
      </c>
      <c r="C165" s="671">
        <v>150</v>
      </c>
      <c r="D165" s="596" t="s">
        <v>2114</v>
      </c>
    </row>
    <row r="166" spans="2:4" ht="14.4" customHeight="1" x14ac:dyDescent="0.25">
      <c r="B166" s="672" t="s">
        <v>2165</v>
      </c>
      <c r="C166" s="671">
        <v>275</v>
      </c>
      <c r="D166" s="596" t="s">
        <v>2115</v>
      </c>
    </row>
    <row r="167" spans="2:4" ht="14.4" customHeight="1" x14ac:dyDescent="0.25">
      <c r="B167" s="672" t="s">
        <v>2165</v>
      </c>
      <c r="C167" s="671">
        <v>594</v>
      </c>
      <c r="D167" s="596" t="s">
        <v>2116</v>
      </c>
    </row>
    <row r="168" spans="2:4" ht="14.4" customHeight="1" x14ac:dyDescent="0.25">
      <c r="B168" s="672" t="s">
        <v>2165</v>
      </c>
      <c r="C168" s="671">
        <v>400</v>
      </c>
      <c r="D168" s="596" t="s">
        <v>2117</v>
      </c>
    </row>
    <row r="169" spans="2:4" ht="14.4" customHeight="1" x14ac:dyDescent="0.25">
      <c r="B169" s="672" t="s">
        <v>2165</v>
      </c>
      <c r="C169" s="671">
        <v>20</v>
      </c>
      <c r="D169" s="596" t="s">
        <v>2118</v>
      </c>
    </row>
    <row r="170" spans="2:4" ht="14.4" customHeight="1" x14ac:dyDescent="0.25">
      <c r="B170" s="672" t="s">
        <v>2165</v>
      </c>
      <c r="C170" s="671">
        <v>10</v>
      </c>
      <c r="D170" s="596" t="s">
        <v>2119</v>
      </c>
    </row>
    <row r="171" spans="2:4" ht="14.4" customHeight="1" x14ac:dyDescent="0.25">
      <c r="B171" s="672" t="s">
        <v>2165</v>
      </c>
      <c r="C171" s="671">
        <v>500</v>
      </c>
      <c r="D171" s="596" t="s">
        <v>2120</v>
      </c>
    </row>
    <row r="172" spans="2:4" ht="14.4" customHeight="1" x14ac:dyDescent="0.25">
      <c r="B172" s="672" t="s">
        <v>2165</v>
      </c>
      <c r="C172" s="671">
        <v>100</v>
      </c>
      <c r="D172" s="596" t="s">
        <v>2121</v>
      </c>
    </row>
    <row r="173" spans="2:4" ht="14.4" customHeight="1" x14ac:dyDescent="0.25">
      <c r="B173" s="672" t="s">
        <v>2165</v>
      </c>
      <c r="C173" s="671">
        <v>1000</v>
      </c>
      <c r="D173" s="596" t="s">
        <v>2122</v>
      </c>
    </row>
    <row r="174" spans="2:4" ht="14.4" customHeight="1" x14ac:dyDescent="0.25">
      <c r="B174" s="672" t="s">
        <v>2165</v>
      </c>
      <c r="C174" s="671">
        <v>1000</v>
      </c>
      <c r="D174" s="596" t="s">
        <v>2122</v>
      </c>
    </row>
    <row r="175" spans="2:4" ht="14.4" customHeight="1" x14ac:dyDescent="0.25">
      <c r="B175" s="672" t="s">
        <v>2165</v>
      </c>
      <c r="C175" s="671">
        <v>40</v>
      </c>
      <c r="D175" s="596" t="s">
        <v>2123</v>
      </c>
    </row>
    <row r="176" spans="2:4" ht="14.4" customHeight="1" x14ac:dyDescent="0.25">
      <c r="B176" s="672" t="s">
        <v>2165</v>
      </c>
      <c r="C176" s="671">
        <v>200</v>
      </c>
      <c r="D176" s="596" t="s">
        <v>2121</v>
      </c>
    </row>
    <row r="177" spans="2:4" ht="14.4" customHeight="1" x14ac:dyDescent="0.25">
      <c r="B177" s="672" t="s">
        <v>2165</v>
      </c>
      <c r="C177" s="671">
        <v>100</v>
      </c>
      <c r="D177" s="596" t="s">
        <v>2120</v>
      </c>
    </row>
    <row r="178" spans="2:4" ht="14.4" customHeight="1" x14ac:dyDescent="0.25">
      <c r="B178" s="672" t="s">
        <v>2165</v>
      </c>
      <c r="C178" s="671">
        <v>300</v>
      </c>
      <c r="D178" s="596" t="s">
        <v>2124</v>
      </c>
    </row>
    <row r="179" spans="2:4" ht="14.4" customHeight="1" x14ac:dyDescent="0.25">
      <c r="B179" s="672" t="s">
        <v>2165</v>
      </c>
      <c r="C179" s="671">
        <v>500</v>
      </c>
      <c r="D179" s="596" t="s">
        <v>2125</v>
      </c>
    </row>
    <row r="180" spans="2:4" ht="14.4" customHeight="1" x14ac:dyDescent="0.25">
      <c r="B180" s="672" t="s">
        <v>2165</v>
      </c>
      <c r="C180" s="671">
        <v>200</v>
      </c>
      <c r="D180" s="596" t="s">
        <v>2126</v>
      </c>
    </row>
    <row r="181" spans="2:4" ht="14.4" customHeight="1" x14ac:dyDescent="0.25">
      <c r="B181" s="672" t="s">
        <v>2165</v>
      </c>
      <c r="C181" s="671">
        <v>279</v>
      </c>
      <c r="D181" s="596" t="s">
        <v>2127</v>
      </c>
    </row>
    <row r="182" spans="2:4" ht="14.4" customHeight="1" x14ac:dyDescent="0.25">
      <c r="B182" s="672" t="s">
        <v>2165</v>
      </c>
      <c r="C182" s="671">
        <v>62.93</v>
      </c>
      <c r="D182" s="596" t="s">
        <v>2128</v>
      </c>
    </row>
    <row r="183" spans="2:4" ht="14.4" customHeight="1" x14ac:dyDescent="0.25">
      <c r="B183" s="672" t="s">
        <v>2165</v>
      </c>
      <c r="C183" s="671">
        <v>500</v>
      </c>
      <c r="D183" s="596" t="s">
        <v>2129</v>
      </c>
    </row>
    <row r="184" spans="2:4" ht="14.4" customHeight="1" x14ac:dyDescent="0.25">
      <c r="B184" s="672" t="s">
        <v>2165</v>
      </c>
      <c r="C184" s="671">
        <v>120</v>
      </c>
      <c r="D184" s="596" t="s">
        <v>2130</v>
      </c>
    </row>
    <row r="185" spans="2:4" ht="14.4" customHeight="1" x14ac:dyDescent="0.25">
      <c r="B185" s="672" t="s">
        <v>2165</v>
      </c>
      <c r="C185" s="671">
        <v>400</v>
      </c>
      <c r="D185" s="596" t="s">
        <v>2131</v>
      </c>
    </row>
    <row r="186" spans="2:4" ht="14.4" customHeight="1" x14ac:dyDescent="0.25">
      <c r="B186" s="672" t="s">
        <v>2165</v>
      </c>
      <c r="C186" s="671">
        <v>30</v>
      </c>
      <c r="D186" s="596" t="s">
        <v>2121</v>
      </c>
    </row>
    <row r="187" spans="2:4" ht="14.4" customHeight="1" x14ac:dyDescent="0.25">
      <c r="B187" s="672" t="s">
        <v>2165</v>
      </c>
      <c r="C187" s="671">
        <v>20</v>
      </c>
      <c r="D187" s="596" t="s">
        <v>2132</v>
      </c>
    </row>
    <row r="188" spans="2:4" ht="14.4" customHeight="1" x14ac:dyDescent="0.25">
      <c r="B188" s="672" t="s">
        <v>2165</v>
      </c>
      <c r="C188" s="671">
        <v>10.5</v>
      </c>
      <c r="D188" s="596" t="s">
        <v>2121</v>
      </c>
    </row>
    <row r="189" spans="2:4" ht="14.4" customHeight="1" x14ac:dyDescent="0.25">
      <c r="B189" s="672" t="s">
        <v>2165</v>
      </c>
      <c r="C189" s="671">
        <v>70</v>
      </c>
      <c r="D189" s="596" t="s">
        <v>2133</v>
      </c>
    </row>
    <row r="190" spans="2:4" ht="14.4" customHeight="1" x14ac:dyDescent="0.25">
      <c r="B190" s="672" t="s">
        <v>2165</v>
      </c>
      <c r="C190" s="671">
        <v>70</v>
      </c>
      <c r="D190" s="596" t="s">
        <v>2134</v>
      </c>
    </row>
    <row r="191" spans="2:4" ht="14.4" customHeight="1" x14ac:dyDescent="0.25">
      <c r="B191" s="672" t="s">
        <v>2165</v>
      </c>
      <c r="C191" s="671">
        <v>70</v>
      </c>
      <c r="D191" s="596" t="s">
        <v>2135</v>
      </c>
    </row>
    <row r="192" spans="2:4" ht="14.4" customHeight="1" x14ac:dyDescent="0.25">
      <c r="B192" s="672" t="s">
        <v>2165</v>
      </c>
      <c r="C192" s="671">
        <v>77</v>
      </c>
      <c r="D192" s="596" t="s">
        <v>2136</v>
      </c>
    </row>
    <row r="193" spans="2:4" ht="14.4" customHeight="1" x14ac:dyDescent="0.25">
      <c r="B193" s="672" t="s">
        <v>2165</v>
      </c>
      <c r="C193" s="671">
        <v>40</v>
      </c>
      <c r="D193" s="596" t="s">
        <v>2137</v>
      </c>
    </row>
    <row r="194" spans="2:4" ht="14.4" customHeight="1" x14ac:dyDescent="0.25">
      <c r="B194" s="672" t="s">
        <v>2165</v>
      </c>
      <c r="C194" s="671">
        <v>66</v>
      </c>
      <c r="D194" s="596" t="s">
        <v>2138</v>
      </c>
    </row>
    <row r="195" spans="2:4" ht="14.4" customHeight="1" x14ac:dyDescent="0.25">
      <c r="B195" s="672" t="s">
        <v>2165</v>
      </c>
      <c r="C195" s="671">
        <v>88</v>
      </c>
      <c r="D195" s="596" t="s">
        <v>2139</v>
      </c>
    </row>
    <row r="196" spans="2:4" ht="14.4" customHeight="1" x14ac:dyDescent="0.25">
      <c r="B196" s="672" t="s">
        <v>2165</v>
      </c>
      <c r="C196" s="671">
        <v>47</v>
      </c>
      <c r="D196" s="596" t="s">
        <v>2136</v>
      </c>
    </row>
    <row r="197" spans="2:4" ht="14.4" customHeight="1" x14ac:dyDescent="0.25">
      <c r="B197" s="672" t="s">
        <v>2165</v>
      </c>
      <c r="C197" s="671">
        <v>70</v>
      </c>
      <c r="D197" s="596" t="s">
        <v>2140</v>
      </c>
    </row>
    <row r="198" spans="2:4" ht="14.4" customHeight="1" x14ac:dyDescent="0.25">
      <c r="B198" s="672" t="s">
        <v>2165</v>
      </c>
      <c r="C198" s="671">
        <v>2000</v>
      </c>
      <c r="D198" s="596" t="s">
        <v>2141</v>
      </c>
    </row>
    <row r="199" spans="2:4" ht="14.4" customHeight="1" x14ac:dyDescent="0.25">
      <c r="B199" s="672" t="s">
        <v>2165</v>
      </c>
      <c r="C199" s="671">
        <v>20</v>
      </c>
      <c r="D199" s="596" t="s">
        <v>2138</v>
      </c>
    </row>
    <row r="200" spans="2:4" ht="14.4" customHeight="1" x14ac:dyDescent="0.25">
      <c r="B200" s="672" t="s">
        <v>2165</v>
      </c>
      <c r="C200" s="671">
        <v>500</v>
      </c>
      <c r="D200" s="596" t="s">
        <v>2142</v>
      </c>
    </row>
    <row r="201" spans="2:4" ht="14.4" customHeight="1" x14ac:dyDescent="0.25">
      <c r="B201" s="672" t="s">
        <v>2165</v>
      </c>
      <c r="C201" s="671">
        <v>13</v>
      </c>
      <c r="D201" s="596" t="s">
        <v>2143</v>
      </c>
    </row>
    <row r="202" spans="2:4" ht="14.4" customHeight="1" x14ac:dyDescent="0.25">
      <c r="B202" s="672" t="s">
        <v>2165</v>
      </c>
      <c r="C202" s="671">
        <v>100</v>
      </c>
      <c r="D202" s="596" t="s">
        <v>2144</v>
      </c>
    </row>
    <row r="203" spans="2:4" ht="14.4" customHeight="1" x14ac:dyDescent="0.25">
      <c r="B203" s="672" t="s">
        <v>2165</v>
      </c>
      <c r="C203" s="671">
        <v>500</v>
      </c>
      <c r="D203" s="596" t="s">
        <v>2145</v>
      </c>
    </row>
    <row r="204" spans="2:4" ht="14.4" customHeight="1" x14ac:dyDescent="0.25">
      <c r="B204" s="672" t="s">
        <v>2165</v>
      </c>
      <c r="C204" s="671">
        <v>150</v>
      </c>
      <c r="D204" s="596" t="s">
        <v>2146</v>
      </c>
    </row>
    <row r="205" spans="2:4" ht="14.4" customHeight="1" x14ac:dyDescent="0.25">
      <c r="B205" s="672" t="s">
        <v>2165</v>
      </c>
      <c r="C205" s="671">
        <v>200</v>
      </c>
      <c r="D205" s="596" t="s">
        <v>2147</v>
      </c>
    </row>
    <row r="206" spans="2:4" ht="14.4" customHeight="1" x14ac:dyDescent="0.25">
      <c r="B206" s="672" t="s">
        <v>2165</v>
      </c>
      <c r="C206" s="671">
        <v>250</v>
      </c>
      <c r="D206" s="596" t="s">
        <v>2148</v>
      </c>
    </row>
    <row r="207" spans="2:4" ht="14.4" customHeight="1" x14ac:dyDescent="0.25">
      <c r="B207" s="672" t="s">
        <v>2165</v>
      </c>
      <c r="C207" s="671">
        <v>330</v>
      </c>
      <c r="D207" s="596" t="s">
        <v>2149</v>
      </c>
    </row>
    <row r="208" spans="2:4" ht="14.4" customHeight="1" x14ac:dyDescent="0.25">
      <c r="B208" s="672" t="s">
        <v>2165</v>
      </c>
      <c r="C208" s="671">
        <v>375</v>
      </c>
      <c r="D208" s="596" t="s">
        <v>2150</v>
      </c>
    </row>
    <row r="209" spans="2:4" ht="14.4" customHeight="1" x14ac:dyDescent="0.25">
      <c r="B209" s="672" t="s">
        <v>2165</v>
      </c>
      <c r="C209" s="671">
        <v>150</v>
      </c>
      <c r="D209" s="596" t="s">
        <v>2110</v>
      </c>
    </row>
    <row r="210" spans="2:4" ht="14.4" customHeight="1" x14ac:dyDescent="0.25">
      <c r="B210" s="672" t="s">
        <v>2165</v>
      </c>
      <c r="C210" s="671">
        <v>200</v>
      </c>
      <c r="D210" s="596" t="s">
        <v>2121</v>
      </c>
    </row>
    <row r="211" spans="2:4" ht="14.4" customHeight="1" x14ac:dyDescent="0.25">
      <c r="B211" s="672" t="s">
        <v>2165</v>
      </c>
      <c r="C211" s="671">
        <v>150</v>
      </c>
      <c r="D211" s="596" t="s">
        <v>2151</v>
      </c>
    </row>
    <row r="212" spans="2:4" ht="14.4" customHeight="1" x14ac:dyDescent="0.25">
      <c r="B212" s="672" t="s">
        <v>2165</v>
      </c>
      <c r="C212" s="671">
        <v>200</v>
      </c>
      <c r="D212" s="596" t="s">
        <v>2152</v>
      </c>
    </row>
    <row r="213" spans="2:4" ht="14.4" customHeight="1" x14ac:dyDescent="0.25">
      <c r="B213" s="672" t="s">
        <v>2165</v>
      </c>
      <c r="C213" s="671">
        <v>120</v>
      </c>
      <c r="D213" s="596" t="s">
        <v>2153</v>
      </c>
    </row>
    <row r="214" spans="2:4" ht="14.4" customHeight="1" x14ac:dyDescent="0.25">
      <c r="B214" s="672" t="s">
        <v>2165</v>
      </c>
      <c r="C214" s="671">
        <v>20</v>
      </c>
      <c r="D214" s="596" t="s">
        <v>2154</v>
      </c>
    </row>
    <row r="215" spans="2:4" ht="14.4" customHeight="1" x14ac:dyDescent="0.25">
      <c r="B215" s="672" t="s">
        <v>2165</v>
      </c>
      <c r="C215" s="671">
        <v>257</v>
      </c>
      <c r="D215" s="596" t="s">
        <v>2155</v>
      </c>
    </row>
    <row r="216" spans="2:4" ht="14.4" customHeight="1" x14ac:dyDescent="0.25">
      <c r="B216" s="672" t="s">
        <v>2165</v>
      </c>
      <c r="C216" s="671">
        <v>450</v>
      </c>
      <c r="D216" s="596" t="s">
        <v>2156</v>
      </c>
    </row>
    <row r="217" spans="2:4" ht="14.4" customHeight="1" x14ac:dyDescent="0.25">
      <c r="B217" s="672" t="s">
        <v>2165</v>
      </c>
      <c r="C217" s="671">
        <v>1132</v>
      </c>
      <c r="D217" s="596" t="s">
        <v>2157</v>
      </c>
    </row>
    <row r="218" spans="2:4" ht="14.4" customHeight="1" x14ac:dyDescent="0.25">
      <c r="B218" s="672" t="s">
        <v>2165</v>
      </c>
      <c r="C218" s="671">
        <v>20</v>
      </c>
      <c r="D218" s="596" t="s">
        <v>2150</v>
      </c>
    </row>
    <row r="219" spans="2:4" ht="14.4" customHeight="1" x14ac:dyDescent="0.25">
      <c r="B219" s="672" t="s">
        <v>2165</v>
      </c>
      <c r="C219" s="671">
        <v>852</v>
      </c>
      <c r="D219" s="596" t="s">
        <v>2158</v>
      </c>
    </row>
    <row r="220" spans="2:4" ht="14.4" customHeight="1" x14ac:dyDescent="0.25">
      <c r="B220" s="672" t="s">
        <v>2165</v>
      </c>
      <c r="C220" s="671">
        <v>304.5</v>
      </c>
      <c r="D220" s="596" t="s">
        <v>2159</v>
      </c>
    </row>
    <row r="221" spans="2:4" ht="14.4" customHeight="1" x14ac:dyDescent="0.25">
      <c r="B221" s="672" t="s">
        <v>2165</v>
      </c>
      <c r="C221" s="671">
        <v>80</v>
      </c>
      <c r="D221" s="596" t="s">
        <v>2160</v>
      </c>
    </row>
    <row r="222" spans="2:4" ht="14.4" customHeight="1" x14ac:dyDescent="0.25">
      <c r="B222" s="672" t="s">
        <v>2165</v>
      </c>
      <c r="C222" s="671">
        <v>100</v>
      </c>
      <c r="D222" s="596" t="s">
        <v>1895</v>
      </c>
    </row>
    <row r="223" spans="2:4" ht="14.4" customHeight="1" x14ac:dyDescent="0.25">
      <c r="B223" s="672" t="s">
        <v>2165</v>
      </c>
      <c r="C223" s="671">
        <v>70</v>
      </c>
      <c r="D223" s="596" t="s">
        <v>2161</v>
      </c>
    </row>
    <row r="224" spans="2:4" ht="14.4" customHeight="1" x14ac:dyDescent="0.25">
      <c r="B224" s="672" t="s">
        <v>2165</v>
      </c>
      <c r="C224" s="671">
        <v>300</v>
      </c>
      <c r="D224" s="596" t="s">
        <v>770</v>
      </c>
    </row>
    <row r="225" spans="2:4" ht="14.4" customHeight="1" x14ac:dyDescent="0.25">
      <c r="B225" s="670" t="s">
        <v>2165</v>
      </c>
      <c r="C225" s="671">
        <v>2500</v>
      </c>
      <c r="D225" s="596" t="s">
        <v>2517</v>
      </c>
    </row>
    <row r="226" spans="2:4" ht="13.2" customHeight="1" x14ac:dyDescent="0.25">
      <c r="B226" s="672" t="s">
        <v>2247</v>
      </c>
      <c r="C226" s="667">
        <v>460</v>
      </c>
      <c r="D226" s="668" t="s">
        <v>2166</v>
      </c>
    </row>
    <row r="227" spans="2:4" ht="13.2" customHeight="1" x14ac:dyDescent="0.25">
      <c r="B227" s="672" t="s">
        <v>2247</v>
      </c>
      <c r="C227" s="667">
        <v>800</v>
      </c>
      <c r="D227" s="668" t="s">
        <v>2197</v>
      </c>
    </row>
    <row r="228" spans="2:4" ht="13.2" customHeight="1" x14ac:dyDescent="0.25">
      <c r="B228" s="672" t="s">
        <v>2247</v>
      </c>
      <c r="C228" s="667">
        <v>200</v>
      </c>
      <c r="D228" s="668" t="s">
        <v>2167</v>
      </c>
    </row>
    <row r="229" spans="2:4" ht="13.2" customHeight="1" x14ac:dyDescent="0.25">
      <c r="B229" s="672" t="s">
        <v>2247</v>
      </c>
      <c r="C229" s="667">
        <v>32</v>
      </c>
      <c r="D229" s="668" t="s">
        <v>2168</v>
      </c>
    </row>
    <row r="230" spans="2:4" ht="13.2" customHeight="1" x14ac:dyDescent="0.25">
      <c r="B230" s="672" t="s">
        <v>2247</v>
      </c>
      <c r="C230" s="667">
        <v>7</v>
      </c>
      <c r="D230" s="668" t="s">
        <v>2169</v>
      </c>
    </row>
    <row r="231" spans="2:4" ht="13.2" customHeight="1" x14ac:dyDescent="0.25">
      <c r="B231" s="672" t="s">
        <v>2247</v>
      </c>
      <c r="C231" s="667">
        <v>15</v>
      </c>
      <c r="D231" s="668" t="s">
        <v>2169</v>
      </c>
    </row>
    <row r="232" spans="2:4" ht="13.2" customHeight="1" x14ac:dyDescent="0.25">
      <c r="B232" s="672" t="s">
        <v>2247</v>
      </c>
      <c r="C232" s="667">
        <v>240</v>
      </c>
      <c r="D232" s="668" t="s">
        <v>2170</v>
      </c>
    </row>
    <row r="233" spans="2:4" ht="13.2" customHeight="1" x14ac:dyDescent="0.25">
      <c r="B233" s="672" t="s">
        <v>2247</v>
      </c>
      <c r="C233" s="667">
        <v>600</v>
      </c>
      <c r="D233" s="668" t="s">
        <v>2171</v>
      </c>
    </row>
    <row r="234" spans="2:4" ht="13.2" customHeight="1" x14ac:dyDescent="0.25">
      <c r="B234" s="672" t="s">
        <v>2247</v>
      </c>
      <c r="C234" s="667">
        <v>1486.41</v>
      </c>
      <c r="D234" s="668" t="s">
        <v>2172</v>
      </c>
    </row>
    <row r="235" spans="2:4" ht="13.2" customHeight="1" x14ac:dyDescent="0.25">
      <c r="B235" s="672" t="s">
        <v>2247</v>
      </c>
      <c r="C235" s="667">
        <v>34.49</v>
      </c>
      <c r="D235" s="668" t="s">
        <v>2173</v>
      </c>
    </row>
    <row r="236" spans="2:4" ht="13.2" customHeight="1" x14ac:dyDescent="0.25">
      <c r="B236" s="672" t="s">
        <v>2247</v>
      </c>
      <c r="C236" s="667">
        <v>164</v>
      </c>
      <c r="D236" s="668" t="s">
        <v>2174</v>
      </c>
    </row>
    <row r="237" spans="2:4" ht="14.4" customHeight="1" x14ac:dyDescent="0.25">
      <c r="B237" s="672" t="s">
        <v>2247</v>
      </c>
      <c r="C237" s="667">
        <v>200</v>
      </c>
      <c r="D237" s="668" t="s">
        <v>2175</v>
      </c>
    </row>
    <row r="238" spans="2:4" ht="13.2" customHeight="1" x14ac:dyDescent="0.25">
      <c r="B238" s="672" t="s">
        <v>2247</v>
      </c>
      <c r="C238" s="667">
        <v>80</v>
      </c>
      <c r="D238" s="668" t="s">
        <v>2176</v>
      </c>
    </row>
    <row r="239" spans="2:4" ht="13.2" customHeight="1" x14ac:dyDescent="0.25">
      <c r="B239" s="672" t="s">
        <v>2247</v>
      </c>
      <c r="C239" s="667">
        <v>100</v>
      </c>
      <c r="D239" s="668" t="s">
        <v>2176</v>
      </c>
    </row>
    <row r="240" spans="2:4" ht="13.2" customHeight="1" x14ac:dyDescent="0.25">
      <c r="B240" s="672" t="s">
        <v>2247</v>
      </c>
      <c r="C240" s="667">
        <v>85</v>
      </c>
      <c r="D240" s="668" t="s">
        <v>2177</v>
      </c>
    </row>
    <row r="241" spans="2:4" ht="14.4" customHeight="1" x14ac:dyDescent="0.25">
      <c r="B241" s="672" t="s">
        <v>2247</v>
      </c>
      <c r="C241" s="667">
        <v>29.3</v>
      </c>
      <c r="D241" s="668" t="s">
        <v>2178</v>
      </c>
    </row>
    <row r="242" spans="2:4" ht="13.2" customHeight="1" x14ac:dyDescent="0.25">
      <c r="B242" s="672" t="s">
        <v>2247</v>
      </c>
      <c r="C242" s="667">
        <v>23.5</v>
      </c>
      <c r="D242" s="668" t="s">
        <v>2179</v>
      </c>
    </row>
    <row r="243" spans="2:4" ht="14.4" customHeight="1" x14ac:dyDescent="0.25">
      <c r="B243" s="672" t="s">
        <v>2247</v>
      </c>
      <c r="C243" s="667">
        <v>400</v>
      </c>
      <c r="D243" s="668" t="s">
        <v>2180</v>
      </c>
    </row>
    <row r="244" spans="2:4" ht="13.2" customHeight="1" x14ac:dyDescent="0.25">
      <c r="B244" s="672" t="s">
        <v>2247</v>
      </c>
      <c r="C244" s="667">
        <v>65</v>
      </c>
      <c r="D244" s="668" t="s">
        <v>2181</v>
      </c>
    </row>
    <row r="245" spans="2:4" ht="14.4" customHeight="1" x14ac:dyDescent="0.25">
      <c r="B245" s="672" t="s">
        <v>2247</v>
      </c>
      <c r="C245" s="667">
        <v>500.41</v>
      </c>
      <c r="D245" s="668" t="s">
        <v>2182</v>
      </c>
    </row>
    <row r="246" spans="2:4" ht="13.2" customHeight="1" x14ac:dyDescent="0.25">
      <c r="B246" s="672" t="s">
        <v>2247</v>
      </c>
      <c r="C246" s="667">
        <v>184.41</v>
      </c>
      <c r="D246" s="668" t="s">
        <v>2183</v>
      </c>
    </row>
    <row r="247" spans="2:4" ht="13.2" customHeight="1" x14ac:dyDescent="0.25">
      <c r="B247" s="672" t="s">
        <v>2247</v>
      </c>
      <c r="C247" s="667">
        <v>291.41000000000003</v>
      </c>
      <c r="D247" s="668" t="s">
        <v>2184</v>
      </c>
    </row>
    <row r="248" spans="2:4" ht="14.4" customHeight="1" x14ac:dyDescent="0.25">
      <c r="B248" s="672" t="s">
        <v>2247</v>
      </c>
      <c r="C248" s="667">
        <v>884.71</v>
      </c>
      <c r="D248" s="668" t="s">
        <v>2185</v>
      </c>
    </row>
    <row r="249" spans="2:4" ht="13.2" customHeight="1" x14ac:dyDescent="0.25">
      <c r="B249" s="672" t="s">
        <v>2247</v>
      </c>
      <c r="C249" s="667">
        <v>991.42</v>
      </c>
      <c r="D249" s="668" t="s">
        <v>2186</v>
      </c>
    </row>
    <row r="250" spans="2:4" ht="13.2" customHeight="1" x14ac:dyDescent="0.25">
      <c r="B250" s="672" t="s">
        <v>2247</v>
      </c>
      <c r="C250" s="667">
        <v>1000</v>
      </c>
      <c r="D250" s="668" t="s">
        <v>2187</v>
      </c>
    </row>
    <row r="251" spans="2:4" ht="13.2" customHeight="1" x14ac:dyDescent="0.25">
      <c r="B251" s="672" t="s">
        <v>2247</v>
      </c>
      <c r="C251" s="667">
        <v>20</v>
      </c>
      <c r="D251" s="668" t="s">
        <v>2188</v>
      </c>
    </row>
    <row r="252" spans="2:4" ht="13.2" customHeight="1" x14ac:dyDescent="0.25">
      <c r="B252" s="672" t="s">
        <v>2247</v>
      </c>
      <c r="C252" s="667">
        <v>150</v>
      </c>
      <c r="D252" s="668" t="s">
        <v>2189</v>
      </c>
    </row>
    <row r="253" spans="2:4" ht="13.2" customHeight="1" x14ac:dyDescent="0.25">
      <c r="B253" s="672" t="s">
        <v>2247</v>
      </c>
      <c r="C253" s="667">
        <v>800</v>
      </c>
      <c r="D253" s="668" t="s">
        <v>2171</v>
      </c>
    </row>
    <row r="254" spans="2:4" ht="13.2" customHeight="1" x14ac:dyDescent="0.25">
      <c r="B254" s="672" t="s">
        <v>2247</v>
      </c>
      <c r="C254" s="667">
        <v>325</v>
      </c>
      <c r="D254" s="668" t="s">
        <v>2190</v>
      </c>
    </row>
    <row r="255" spans="2:4" ht="13.2" customHeight="1" x14ac:dyDescent="0.25">
      <c r="B255" s="672" t="s">
        <v>2247</v>
      </c>
      <c r="C255" s="667">
        <v>1000</v>
      </c>
      <c r="D255" s="668" t="s">
        <v>2191</v>
      </c>
    </row>
    <row r="256" spans="2:4" ht="13.2" customHeight="1" x14ac:dyDescent="0.25">
      <c r="B256" s="672" t="s">
        <v>2247</v>
      </c>
      <c r="C256" s="667">
        <v>1100</v>
      </c>
      <c r="D256" s="668" t="s">
        <v>2171</v>
      </c>
    </row>
    <row r="257" spans="2:4" ht="13.2" customHeight="1" x14ac:dyDescent="0.25">
      <c r="B257" s="672" t="s">
        <v>2247</v>
      </c>
      <c r="C257" s="667">
        <v>285.89999999999998</v>
      </c>
      <c r="D257" s="668" t="s">
        <v>2192</v>
      </c>
    </row>
    <row r="258" spans="2:4" ht="13.2" customHeight="1" x14ac:dyDescent="0.25">
      <c r="B258" s="672" t="s">
        <v>2247</v>
      </c>
      <c r="C258" s="667">
        <v>2000</v>
      </c>
      <c r="D258" s="668" t="s">
        <v>2171</v>
      </c>
    </row>
    <row r="259" spans="2:4" ht="13.2" customHeight="1" x14ac:dyDescent="0.25">
      <c r="B259" s="672" t="s">
        <v>2247</v>
      </c>
      <c r="C259" s="667">
        <v>1000</v>
      </c>
      <c r="D259" s="668" t="s">
        <v>2171</v>
      </c>
    </row>
    <row r="260" spans="2:4" ht="13.2" customHeight="1" x14ac:dyDescent="0.25">
      <c r="B260" s="672" t="s">
        <v>2247</v>
      </c>
      <c r="C260" s="667">
        <v>4.3499999999999996</v>
      </c>
      <c r="D260" s="668" t="s">
        <v>2193</v>
      </c>
    </row>
    <row r="261" spans="2:4" ht="13.2" customHeight="1" x14ac:dyDescent="0.25">
      <c r="B261" s="672" t="s">
        <v>2247</v>
      </c>
      <c r="C261" s="667">
        <v>3.4</v>
      </c>
      <c r="D261" s="668" t="s">
        <v>2194</v>
      </c>
    </row>
    <row r="262" spans="2:4" ht="13.2" customHeight="1" x14ac:dyDescent="0.25">
      <c r="B262" s="672" t="s">
        <v>2247</v>
      </c>
      <c r="C262" s="667">
        <v>141.85</v>
      </c>
      <c r="D262" s="668" t="s">
        <v>2195</v>
      </c>
    </row>
    <row r="263" spans="2:4" ht="13.2" customHeight="1" x14ac:dyDescent="0.25">
      <c r="B263" s="672" t="s">
        <v>2247</v>
      </c>
      <c r="C263" s="667">
        <v>96</v>
      </c>
      <c r="D263" s="668" t="s">
        <v>2196</v>
      </c>
    </row>
    <row r="264" spans="2:4" ht="13.2" customHeight="1" x14ac:dyDescent="0.25">
      <c r="B264" s="672" t="s">
        <v>2247</v>
      </c>
      <c r="C264" s="667">
        <v>1310</v>
      </c>
      <c r="D264" s="668" t="s">
        <v>2197</v>
      </c>
    </row>
    <row r="265" spans="2:4" ht="13.2" customHeight="1" x14ac:dyDescent="0.25">
      <c r="B265" s="672" t="s">
        <v>2247</v>
      </c>
      <c r="C265" s="667">
        <v>200</v>
      </c>
      <c r="D265" s="668" t="s">
        <v>2198</v>
      </c>
    </row>
    <row r="266" spans="2:4" ht="13.2" customHeight="1" x14ac:dyDescent="0.25">
      <c r="B266" s="672" t="s">
        <v>2247</v>
      </c>
      <c r="C266" s="667">
        <v>3200</v>
      </c>
      <c r="D266" s="668" t="s">
        <v>2199</v>
      </c>
    </row>
    <row r="267" spans="2:4" ht="13.2" customHeight="1" x14ac:dyDescent="0.25">
      <c r="B267" s="672" t="s">
        <v>2247</v>
      </c>
      <c r="C267" s="667">
        <v>13.5</v>
      </c>
      <c r="D267" s="668" t="s">
        <v>2200</v>
      </c>
    </row>
    <row r="268" spans="2:4" ht="13.2" customHeight="1" x14ac:dyDescent="0.25">
      <c r="B268" s="672" t="s">
        <v>2247</v>
      </c>
      <c r="C268" s="667">
        <v>2.2999999999999998</v>
      </c>
      <c r="D268" s="668" t="s">
        <v>2201</v>
      </c>
    </row>
    <row r="269" spans="2:4" ht="13.2" customHeight="1" x14ac:dyDescent="0.25">
      <c r="B269" s="672" t="s">
        <v>2247</v>
      </c>
      <c r="C269" s="667">
        <v>30</v>
      </c>
      <c r="D269" s="668" t="s">
        <v>2202</v>
      </c>
    </row>
    <row r="270" spans="2:4" ht="13.2" customHeight="1" x14ac:dyDescent="0.25">
      <c r="B270" s="672" t="s">
        <v>2247</v>
      </c>
      <c r="C270" s="667">
        <v>5</v>
      </c>
      <c r="D270" s="668" t="s">
        <v>2203</v>
      </c>
    </row>
    <row r="271" spans="2:4" ht="13.2" customHeight="1" x14ac:dyDescent="0.25">
      <c r="B271" s="672" t="s">
        <v>2247</v>
      </c>
      <c r="C271" s="667">
        <v>48.3</v>
      </c>
      <c r="D271" s="668" t="s">
        <v>2204</v>
      </c>
    </row>
    <row r="272" spans="2:4" ht="13.2" customHeight="1" x14ac:dyDescent="0.25">
      <c r="B272" s="672" t="s">
        <v>2247</v>
      </c>
      <c r="C272" s="667">
        <v>5.5</v>
      </c>
      <c r="D272" s="668" t="s">
        <v>2205</v>
      </c>
    </row>
    <row r="273" spans="2:4" ht="13.2" customHeight="1" x14ac:dyDescent="0.25">
      <c r="B273" s="672" t="s">
        <v>2247</v>
      </c>
      <c r="C273" s="667">
        <v>43</v>
      </c>
      <c r="D273" s="668" t="s">
        <v>2206</v>
      </c>
    </row>
    <row r="274" spans="2:4" ht="13.2" customHeight="1" x14ac:dyDescent="0.25">
      <c r="B274" s="672" t="s">
        <v>2247</v>
      </c>
      <c r="C274" s="667">
        <v>420</v>
      </c>
      <c r="D274" s="668" t="s">
        <v>2207</v>
      </c>
    </row>
    <row r="275" spans="2:4" ht="13.2" customHeight="1" x14ac:dyDescent="0.25">
      <c r="B275" s="672" t="s">
        <v>2247</v>
      </c>
      <c r="C275" s="667">
        <v>70</v>
      </c>
      <c r="D275" s="668" t="s">
        <v>2208</v>
      </c>
    </row>
    <row r="276" spans="2:4" ht="13.2" customHeight="1" x14ac:dyDescent="0.25">
      <c r="B276" s="672" t="s">
        <v>2247</v>
      </c>
      <c r="C276" s="667">
        <v>60</v>
      </c>
      <c r="D276" s="668" t="s">
        <v>2209</v>
      </c>
    </row>
    <row r="277" spans="2:4" ht="13.2" customHeight="1" x14ac:dyDescent="0.25">
      <c r="B277" s="672" t="s">
        <v>2247</v>
      </c>
      <c r="C277" s="667">
        <v>2278</v>
      </c>
      <c r="D277" s="668" t="s">
        <v>2210</v>
      </c>
    </row>
    <row r="278" spans="2:4" ht="13.2" customHeight="1" x14ac:dyDescent="0.25">
      <c r="B278" s="672" t="s">
        <v>2247</v>
      </c>
      <c r="C278" s="667">
        <v>125</v>
      </c>
      <c r="D278" s="668" t="s">
        <v>2211</v>
      </c>
    </row>
    <row r="279" spans="2:4" ht="13.2" customHeight="1" x14ac:dyDescent="0.25">
      <c r="B279" s="672" t="s">
        <v>2247</v>
      </c>
      <c r="C279" s="667">
        <v>185</v>
      </c>
      <c r="D279" s="668" t="s">
        <v>2212</v>
      </c>
    </row>
    <row r="280" spans="2:4" ht="13.2" customHeight="1" x14ac:dyDescent="0.25">
      <c r="B280" s="672" t="s">
        <v>2247</v>
      </c>
      <c r="C280" s="667">
        <v>43.98</v>
      </c>
      <c r="D280" s="668" t="s">
        <v>2213</v>
      </c>
    </row>
    <row r="281" spans="2:4" ht="13.2" customHeight="1" x14ac:dyDescent="0.25">
      <c r="B281" s="672" t="s">
        <v>2247</v>
      </c>
      <c r="C281" s="667">
        <v>36</v>
      </c>
      <c r="D281" s="668" t="s">
        <v>2214</v>
      </c>
    </row>
    <row r="282" spans="2:4" ht="13.2" customHeight="1" x14ac:dyDescent="0.25">
      <c r="B282" s="672" t="s">
        <v>2247</v>
      </c>
      <c r="C282" s="667">
        <v>220</v>
      </c>
      <c r="D282" s="668" t="s">
        <v>2215</v>
      </c>
    </row>
    <row r="283" spans="2:4" ht="13.2" customHeight="1" x14ac:dyDescent="0.25">
      <c r="B283" s="672" t="s">
        <v>2247</v>
      </c>
      <c r="C283" s="667">
        <v>150</v>
      </c>
      <c r="D283" s="668" t="s">
        <v>2216</v>
      </c>
    </row>
    <row r="284" spans="2:4" ht="13.2" customHeight="1" x14ac:dyDescent="0.25">
      <c r="B284" s="672" t="s">
        <v>2247</v>
      </c>
      <c r="C284" s="667">
        <v>53</v>
      </c>
      <c r="D284" s="668" t="s">
        <v>2217</v>
      </c>
    </row>
    <row r="285" spans="2:4" ht="13.2" customHeight="1" x14ac:dyDescent="0.25">
      <c r="B285" s="672" t="s">
        <v>2247</v>
      </c>
      <c r="C285" s="667">
        <v>53</v>
      </c>
      <c r="D285" s="668" t="s">
        <v>2217</v>
      </c>
    </row>
    <row r="286" spans="2:4" ht="13.2" customHeight="1" x14ac:dyDescent="0.25">
      <c r="B286" s="672" t="s">
        <v>2247</v>
      </c>
      <c r="C286" s="667">
        <v>45</v>
      </c>
      <c r="D286" s="668" t="s">
        <v>2217</v>
      </c>
    </row>
    <row r="287" spans="2:4" ht="13.2" customHeight="1" x14ac:dyDescent="0.25">
      <c r="B287" s="672" t="s">
        <v>2247</v>
      </c>
      <c r="C287" s="667">
        <v>36</v>
      </c>
      <c r="D287" s="668" t="s">
        <v>2219</v>
      </c>
    </row>
    <row r="288" spans="2:4" ht="13.2" customHeight="1" x14ac:dyDescent="0.25">
      <c r="B288" s="672" t="s">
        <v>2247</v>
      </c>
      <c r="C288" s="667">
        <v>50</v>
      </c>
      <c r="D288" s="668" t="s">
        <v>2217</v>
      </c>
    </row>
    <row r="289" spans="2:4" ht="13.2" customHeight="1" x14ac:dyDescent="0.25">
      <c r="B289" s="672" t="s">
        <v>2247</v>
      </c>
      <c r="C289" s="667">
        <v>152</v>
      </c>
      <c r="D289" s="668" t="s">
        <v>2217</v>
      </c>
    </row>
    <row r="290" spans="2:4" ht="13.2" customHeight="1" x14ac:dyDescent="0.25">
      <c r="B290" s="672" t="s">
        <v>2247</v>
      </c>
      <c r="C290" s="667">
        <v>6</v>
      </c>
      <c r="D290" s="668" t="s">
        <v>2205</v>
      </c>
    </row>
    <row r="291" spans="2:4" ht="13.2" customHeight="1" x14ac:dyDescent="0.25">
      <c r="B291" s="672" t="s">
        <v>2247</v>
      </c>
      <c r="C291" s="667">
        <v>240</v>
      </c>
      <c r="D291" s="668" t="s">
        <v>2220</v>
      </c>
    </row>
    <row r="292" spans="2:4" ht="13.2" customHeight="1" x14ac:dyDescent="0.25">
      <c r="B292" s="672" t="s">
        <v>2247</v>
      </c>
      <c r="C292" s="667">
        <v>51.5</v>
      </c>
      <c r="D292" s="668" t="s">
        <v>2217</v>
      </c>
    </row>
    <row r="293" spans="2:4" ht="13.2" customHeight="1" x14ac:dyDescent="0.25">
      <c r="B293" s="672" t="s">
        <v>2247</v>
      </c>
      <c r="C293" s="667">
        <v>420</v>
      </c>
      <c r="D293" s="668" t="s">
        <v>2221</v>
      </c>
    </row>
    <row r="294" spans="2:4" ht="13.2" customHeight="1" x14ac:dyDescent="0.25">
      <c r="B294" s="672" t="s">
        <v>2247</v>
      </c>
      <c r="C294" s="667">
        <v>485</v>
      </c>
      <c r="D294" s="668" t="s">
        <v>2222</v>
      </c>
    </row>
    <row r="295" spans="2:4" ht="13.2" customHeight="1" x14ac:dyDescent="0.25">
      <c r="B295" s="672" t="s">
        <v>2247</v>
      </c>
      <c r="C295" s="667">
        <v>305</v>
      </c>
      <c r="D295" s="668" t="s">
        <v>2223</v>
      </c>
    </row>
    <row r="296" spans="2:4" ht="13.2" customHeight="1" x14ac:dyDescent="0.25">
      <c r="B296" s="672" t="s">
        <v>2247</v>
      </c>
      <c r="C296" s="667">
        <v>287</v>
      </c>
      <c r="D296" s="668" t="s">
        <v>2224</v>
      </c>
    </row>
    <row r="297" spans="2:4" ht="13.2" customHeight="1" x14ac:dyDescent="0.25">
      <c r="B297" s="672" t="s">
        <v>2247</v>
      </c>
      <c r="C297" s="667">
        <v>200</v>
      </c>
      <c r="D297" s="668" t="s">
        <v>2225</v>
      </c>
    </row>
    <row r="298" spans="2:4" ht="13.2" customHeight="1" x14ac:dyDescent="0.25">
      <c r="B298" s="672" t="s">
        <v>2247</v>
      </c>
      <c r="C298" s="667">
        <v>338</v>
      </c>
      <c r="D298" s="668" t="s">
        <v>2226</v>
      </c>
    </row>
    <row r="299" spans="2:4" ht="13.2" customHeight="1" x14ac:dyDescent="0.25">
      <c r="B299" s="672" t="s">
        <v>2247</v>
      </c>
      <c r="C299" s="667">
        <v>225</v>
      </c>
      <c r="D299" s="668" t="s">
        <v>2217</v>
      </c>
    </row>
    <row r="300" spans="2:4" ht="13.2" customHeight="1" x14ac:dyDescent="0.25">
      <c r="B300" s="672" t="s">
        <v>2247</v>
      </c>
      <c r="C300" s="667">
        <v>225</v>
      </c>
      <c r="D300" s="668" t="s">
        <v>2217</v>
      </c>
    </row>
    <row r="301" spans="2:4" ht="13.2" customHeight="1" x14ac:dyDescent="0.25">
      <c r="B301" s="672" t="s">
        <v>2247</v>
      </c>
      <c r="C301" s="667">
        <v>218</v>
      </c>
      <c r="D301" s="668" t="s">
        <v>2217</v>
      </c>
    </row>
    <row r="302" spans="2:4" ht="13.2" customHeight="1" x14ac:dyDescent="0.25">
      <c r="B302" s="672" t="s">
        <v>2247</v>
      </c>
      <c r="C302" s="667">
        <v>95</v>
      </c>
      <c r="D302" s="668" t="s">
        <v>2217</v>
      </c>
    </row>
    <row r="303" spans="2:4" ht="13.2" customHeight="1" x14ac:dyDescent="0.25">
      <c r="B303" s="672" t="s">
        <v>2247</v>
      </c>
      <c r="C303" s="667">
        <v>104</v>
      </c>
      <c r="D303" s="668" t="s">
        <v>2217</v>
      </c>
    </row>
    <row r="304" spans="2:4" ht="13.2" customHeight="1" x14ac:dyDescent="0.25">
      <c r="B304" s="672" t="s">
        <v>2247</v>
      </c>
      <c r="C304" s="667">
        <v>218</v>
      </c>
      <c r="D304" s="668" t="s">
        <v>2217</v>
      </c>
    </row>
    <row r="305" spans="2:4" ht="13.2" customHeight="1" x14ac:dyDescent="0.25">
      <c r="B305" s="672" t="s">
        <v>2247</v>
      </c>
      <c r="C305" s="667">
        <v>98</v>
      </c>
      <c r="D305" s="668" t="s">
        <v>2217</v>
      </c>
    </row>
    <row r="306" spans="2:4" ht="13.2" customHeight="1" x14ac:dyDescent="0.25">
      <c r="B306" s="672" t="s">
        <v>2247</v>
      </c>
      <c r="C306" s="667">
        <v>104</v>
      </c>
      <c r="D306" s="668" t="s">
        <v>2217</v>
      </c>
    </row>
    <row r="307" spans="2:4" ht="13.2" customHeight="1" x14ac:dyDescent="0.25">
      <c r="B307" s="672" t="s">
        <v>2247</v>
      </c>
      <c r="C307" s="667">
        <v>89</v>
      </c>
      <c r="D307" s="668" t="s">
        <v>2217</v>
      </c>
    </row>
    <row r="308" spans="2:4" ht="13.2" customHeight="1" x14ac:dyDescent="0.25">
      <c r="B308" s="672" t="s">
        <v>2247</v>
      </c>
      <c r="C308" s="667">
        <v>95</v>
      </c>
      <c r="D308" s="668" t="s">
        <v>2217</v>
      </c>
    </row>
    <row r="309" spans="2:4" ht="13.2" customHeight="1" x14ac:dyDescent="0.25">
      <c r="B309" s="672" t="s">
        <v>2247</v>
      </c>
      <c r="C309" s="667">
        <v>89</v>
      </c>
      <c r="D309" s="668" t="s">
        <v>2217</v>
      </c>
    </row>
    <row r="310" spans="2:4" ht="13.2" customHeight="1" x14ac:dyDescent="0.25">
      <c r="B310" s="672" t="s">
        <v>2247</v>
      </c>
      <c r="C310" s="667">
        <v>99</v>
      </c>
      <c r="D310" s="668" t="s">
        <v>2217</v>
      </c>
    </row>
    <row r="311" spans="2:4" ht="13.2" customHeight="1" x14ac:dyDescent="0.25">
      <c r="B311" s="672" t="s">
        <v>2247</v>
      </c>
      <c r="C311" s="667">
        <v>101</v>
      </c>
      <c r="D311" s="668" t="s">
        <v>2217</v>
      </c>
    </row>
    <row r="312" spans="2:4" ht="13.2" customHeight="1" x14ac:dyDescent="0.25">
      <c r="B312" s="672" t="s">
        <v>2247</v>
      </c>
      <c r="C312" s="667">
        <v>80</v>
      </c>
      <c r="D312" s="668" t="s">
        <v>2217</v>
      </c>
    </row>
    <row r="313" spans="2:4" ht="13.2" customHeight="1" x14ac:dyDescent="0.25">
      <c r="B313" s="672" t="s">
        <v>2247</v>
      </c>
      <c r="C313" s="667">
        <v>104</v>
      </c>
      <c r="D313" s="668" t="s">
        <v>2217</v>
      </c>
    </row>
    <row r="314" spans="2:4" ht="13.2" customHeight="1" x14ac:dyDescent="0.25">
      <c r="B314" s="672" t="s">
        <v>2247</v>
      </c>
      <c r="C314" s="667">
        <v>88</v>
      </c>
      <c r="D314" s="668" t="s">
        <v>2217</v>
      </c>
    </row>
    <row r="315" spans="2:4" ht="13.2" customHeight="1" x14ac:dyDescent="0.25">
      <c r="B315" s="672" t="s">
        <v>2247</v>
      </c>
      <c r="C315" s="667">
        <v>89</v>
      </c>
      <c r="D315" s="668" t="s">
        <v>2217</v>
      </c>
    </row>
    <row r="316" spans="2:4" ht="13.2" customHeight="1" x14ac:dyDescent="0.25">
      <c r="B316" s="672" t="s">
        <v>2247</v>
      </c>
      <c r="C316" s="667">
        <v>95</v>
      </c>
      <c r="D316" s="668" t="s">
        <v>2217</v>
      </c>
    </row>
    <row r="317" spans="2:4" ht="13.2" customHeight="1" x14ac:dyDescent="0.25">
      <c r="B317" s="672" t="s">
        <v>2247</v>
      </c>
      <c r="C317" s="667">
        <v>350</v>
      </c>
      <c r="D317" s="668" t="s">
        <v>2229</v>
      </c>
    </row>
    <row r="318" spans="2:4" ht="13.2" customHeight="1" x14ac:dyDescent="0.25">
      <c r="B318" s="672" t="s">
        <v>2247</v>
      </c>
      <c r="C318" s="667">
        <v>600</v>
      </c>
      <c r="D318" s="668" t="s">
        <v>2230</v>
      </c>
    </row>
    <row r="319" spans="2:4" ht="13.2" customHeight="1" x14ac:dyDescent="0.25">
      <c r="B319" s="672" t="s">
        <v>2247</v>
      </c>
      <c r="C319" s="667">
        <v>400</v>
      </c>
      <c r="D319" s="668" t="s">
        <v>2230</v>
      </c>
    </row>
    <row r="320" spans="2:4" ht="13.2" customHeight="1" x14ac:dyDescent="0.25">
      <c r="B320" s="672" t="s">
        <v>2247</v>
      </c>
      <c r="C320" s="667">
        <v>400</v>
      </c>
      <c r="D320" s="668" t="s">
        <v>2230</v>
      </c>
    </row>
    <row r="321" spans="2:4" ht="13.2" customHeight="1" x14ac:dyDescent="0.25">
      <c r="B321" s="672" t="s">
        <v>2247</v>
      </c>
      <c r="C321" s="667">
        <v>300</v>
      </c>
      <c r="D321" s="668" t="s">
        <v>2230</v>
      </c>
    </row>
    <row r="322" spans="2:4" ht="13.2" customHeight="1" x14ac:dyDescent="0.25">
      <c r="B322" s="672" t="s">
        <v>2247</v>
      </c>
      <c r="C322" s="667">
        <v>120</v>
      </c>
      <c r="D322" s="668" t="s">
        <v>2232</v>
      </c>
    </row>
    <row r="323" spans="2:4" ht="13.2" customHeight="1" x14ac:dyDescent="0.25">
      <c r="B323" s="672" t="s">
        <v>2247</v>
      </c>
      <c r="C323" s="667">
        <v>95</v>
      </c>
      <c r="D323" s="668" t="s">
        <v>2217</v>
      </c>
    </row>
    <row r="324" spans="2:4" ht="13.2" customHeight="1" x14ac:dyDescent="0.25">
      <c r="B324" s="672" t="s">
        <v>2247</v>
      </c>
      <c r="C324" s="667">
        <v>818.75</v>
      </c>
      <c r="D324" s="668" t="s">
        <v>2234</v>
      </c>
    </row>
    <row r="325" spans="2:4" ht="13.2" customHeight="1" x14ac:dyDescent="0.25">
      <c r="B325" s="672" t="s">
        <v>2247</v>
      </c>
      <c r="C325" s="667">
        <v>420</v>
      </c>
      <c r="D325" s="668" t="s">
        <v>2235</v>
      </c>
    </row>
    <row r="326" spans="2:4" ht="13.2" customHeight="1" x14ac:dyDescent="0.25">
      <c r="B326" s="672" t="s">
        <v>2247</v>
      </c>
      <c r="C326" s="667">
        <v>99</v>
      </c>
      <c r="D326" s="668" t="s">
        <v>2236</v>
      </c>
    </row>
    <row r="327" spans="2:4" ht="13.2" customHeight="1" x14ac:dyDescent="0.25">
      <c r="B327" s="672" t="s">
        <v>2247</v>
      </c>
      <c r="C327" s="667">
        <v>559</v>
      </c>
      <c r="D327" s="668" t="s">
        <v>2237</v>
      </c>
    </row>
    <row r="328" spans="2:4" ht="13.2" customHeight="1" x14ac:dyDescent="0.25">
      <c r="B328" s="672" t="s">
        <v>2247</v>
      </c>
      <c r="C328" s="667">
        <v>100</v>
      </c>
      <c r="D328" s="668" t="s">
        <v>2238</v>
      </c>
    </row>
    <row r="329" spans="2:4" ht="13.2" customHeight="1" x14ac:dyDescent="0.25">
      <c r="B329" s="672" t="s">
        <v>2247</v>
      </c>
      <c r="C329" s="667">
        <v>192</v>
      </c>
      <c r="D329" s="668" t="s">
        <v>2239</v>
      </c>
    </row>
    <row r="330" spans="2:4" ht="13.2" customHeight="1" x14ac:dyDescent="0.25">
      <c r="B330" s="672" t="s">
        <v>2247</v>
      </c>
      <c r="C330" s="667">
        <v>50</v>
      </c>
      <c r="D330" s="668" t="s">
        <v>2240</v>
      </c>
    </row>
    <row r="331" spans="2:4" ht="13.2" customHeight="1" x14ac:dyDescent="0.25">
      <c r="B331" s="672" t="s">
        <v>2247</v>
      </c>
      <c r="C331" s="667">
        <v>225.41</v>
      </c>
      <c r="D331" s="668" t="s">
        <v>2241</v>
      </c>
    </row>
    <row r="332" spans="2:4" ht="13.2" customHeight="1" x14ac:dyDescent="0.25">
      <c r="B332" s="672" t="s">
        <v>2247</v>
      </c>
      <c r="C332" s="667">
        <v>119</v>
      </c>
      <c r="D332" s="668" t="s">
        <v>2242</v>
      </c>
    </row>
    <row r="333" spans="2:4" ht="13.2" customHeight="1" x14ac:dyDescent="0.25">
      <c r="B333" s="672" t="s">
        <v>2247</v>
      </c>
      <c r="C333" s="667">
        <v>190.91</v>
      </c>
      <c r="D333" s="668" t="s">
        <v>2243</v>
      </c>
    </row>
    <row r="334" spans="2:4" ht="13.2" customHeight="1" x14ac:dyDescent="0.25">
      <c r="B334" s="672" t="s">
        <v>2247</v>
      </c>
      <c r="C334" s="667">
        <v>430</v>
      </c>
      <c r="D334" s="668" t="s">
        <v>2244</v>
      </c>
    </row>
    <row r="335" spans="2:4" ht="13.2" customHeight="1" x14ac:dyDescent="0.25">
      <c r="B335" s="672" t="s">
        <v>2247</v>
      </c>
      <c r="C335" s="667">
        <v>80</v>
      </c>
      <c r="D335" s="668" t="s">
        <v>2245</v>
      </c>
    </row>
    <row r="336" spans="2:4" ht="13.2" customHeight="1" x14ac:dyDescent="0.25">
      <c r="B336" s="672" t="s">
        <v>2247</v>
      </c>
      <c r="C336" s="667">
        <v>20.3</v>
      </c>
      <c r="D336" s="668" t="s">
        <v>2246</v>
      </c>
    </row>
    <row r="337" spans="2:4" x14ac:dyDescent="0.25">
      <c r="B337" s="670" t="s">
        <v>2247</v>
      </c>
      <c r="C337" s="671">
        <v>2500</v>
      </c>
      <c r="D337" s="596" t="s">
        <v>2517</v>
      </c>
    </row>
    <row r="338" spans="2:4" x14ac:dyDescent="0.25">
      <c r="B338" s="670" t="s">
        <v>2295</v>
      </c>
      <c r="C338" s="671">
        <v>130</v>
      </c>
      <c r="D338" s="596" t="s">
        <v>2277</v>
      </c>
    </row>
    <row r="339" spans="2:4" x14ac:dyDescent="0.25">
      <c r="B339" s="670" t="s">
        <v>2295</v>
      </c>
      <c r="C339" s="671">
        <v>40</v>
      </c>
      <c r="D339" s="596" t="s">
        <v>2278</v>
      </c>
    </row>
    <row r="340" spans="2:4" x14ac:dyDescent="0.25">
      <c r="B340" s="670" t="s">
        <v>2295</v>
      </c>
      <c r="C340" s="671">
        <v>40</v>
      </c>
      <c r="D340" s="596" t="s">
        <v>2279</v>
      </c>
    </row>
    <row r="341" spans="2:4" x14ac:dyDescent="0.25">
      <c r="B341" s="670" t="s">
        <v>2295</v>
      </c>
      <c r="C341" s="671">
        <v>65</v>
      </c>
      <c r="D341" s="596" t="s">
        <v>2280</v>
      </c>
    </row>
    <row r="342" spans="2:4" x14ac:dyDescent="0.25">
      <c r="B342" s="670" t="s">
        <v>2295</v>
      </c>
      <c r="C342" s="671">
        <v>40</v>
      </c>
      <c r="D342" s="596" t="s">
        <v>2227</v>
      </c>
    </row>
    <row r="343" spans="2:4" x14ac:dyDescent="0.25">
      <c r="B343" s="670" t="s">
        <v>2295</v>
      </c>
      <c r="C343" s="671">
        <v>65</v>
      </c>
      <c r="D343" s="596" t="s">
        <v>509</v>
      </c>
    </row>
    <row r="344" spans="2:4" x14ac:dyDescent="0.25">
      <c r="B344" s="670" t="s">
        <v>2295</v>
      </c>
      <c r="C344" s="671">
        <v>65</v>
      </c>
      <c r="D344" s="596" t="s">
        <v>515</v>
      </c>
    </row>
    <row r="345" spans="2:4" x14ac:dyDescent="0.25">
      <c r="B345" s="670" t="s">
        <v>2295</v>
      </c>
      <c r="C345" s="671">
        <v>60</v>
      </c>
      <c r="D345" s="596" t="s">
        <v>2281</v>
      </c>
    </row>
    <row r="346" spans="2:4" x14ac:dyDescent="0.25">
      <c r="B346" s="670" t="s">
        <v>2295</v>
      </c>
      <c r="C346" s="671">
        <v>65</v>
      </c>
      <c r="D346" s="596" t="s">
        <v>2282</v>
      </c>
    </row>
    <row r="347" spans="2:4" x14ac:dyDescent="0.25">
      <c r="B347" s="670" t="s">
        <v>2295</v>
      </c>
      <c r="C347" s="671">
        <v>65</v>
      </c>
      <c r="D347" s="596" t="s">
        <v>2283</v>
      </c>
    </row>
    <row r="348" spans="2:4" x14ac:dyDescent="0.25">
      <c r="B348" s="670" t="s">
        <v>2295</v>
      </c>
      <c r="C348" s="671">
        <v>40</v>
      </c>
      <c r="D348" s="596" t="s">
        <v>2284</v>
      </c>
    </row>
    <row r="349" spans="2:4" ht="13.2" customHeight="1" x14ac:dyDescent="0.25">
      <c r="B349" s="670" t="s">
        <v>2295</v>
      </c>
      <c r="C349" s="671"/>
      <c r="D349" s="606" t="s">
        <v>1884</v>
      </c>
    </row>
    <row r="350" spans="2:4" x14ac:dyDescent="0.25">
      <c r="B350" s="670" t="s">
        <v>2295</v>
      </c>
      <c r="C350" s="671">
        <v>35</v>
      </c>
      <c r="D350" s="596" t="s">
        <v>2285</v>
      </c>
    </row>
    <row r="351" spans="2:4" x14ac:dyDescent="0.25">
      <c r="B351" s="670" t="s">
        <v>2295</v>
      </c>
      <c r="C351" s="671">
        <v>30</v>
      </c>
      <c r="D351" s="596" t="s">
        <v>2286</v>
      </c>
    </row>
    <row r="352" spans="2:4" x14ac:dyDescent="0.25">
      <c r="B352" s="670" t="s">
        <v>2295</v>
      </c>
      <c r="C352" s="671">
        <v>35</v>
      </c>
      <c r="D352" s="596" t="s">
        <v>2287</v>
      </c>
    </row>
    <row r="353" spans="2:4" ht="13.2" customHeight="1" x14ac:dyDescent="0.25">
      <c r="B353" s="670" t="s">
        <v>2295</v>
      </c>
      <c r="C353" s="671"/>
      <c r="D353" s="606" t="s">
        <v>2288</v>
      </c>
    </row>
    <row r="354" spans="2:4" x14ac:dyDescent="0.25">
      <c r="B354" s="670" t="s">
        <v>2295</v>
      </c>
      <c r="C354" s="671">
        <v>30</v>
      </c>
      <c r="D354" s="596" t="s">
        <v>2289</v>
      </c>
    </row>
    <row r="355" spans="2:4" ht="13.2" customHeight="1" x14ac:dyDescent="0.25">
      <c r="B355" s="670" t="s">
        <v>2295</v>
      </c>
      <c r="C355" s="671"/>
      <c r="D355" s="606" t="s">
        <v>2290</v>
      </c>
    </row>
    <row r="356" spans="2:4" x14ac:dyDescent="0.25">
      <c r="B356" s="670" t="s">
        <v>2295</v>
      </c>
      <c r="C356" s="671">
        <v>200</v>
      </c>
      <c r="D356" s="596" t="s">
        <v>2233</v>
      </c>
    </row>
    <row r="357" spans="2:4" ht="13.2" customHeight="1" x14ac:dyDescent="0.25">
      <c r="B357" s="670" t="s">
        <v>2295</v>
      </c>
      <c r="C357" s="671"/>
      <c r="D357" s="606" t="s">
        <v>2291</v>
      </c>
    </row>
    <row r="358" spans="2:4" x14ac:dyDescent="0.25">
      <c r="B358" s="670" t="s">
        <v>2295</v>
      </c>
      <c r="C358" s="671">
        <v>40</v>
      </c>
      <c r="D358" s="596" t="s">
        <v>22</v>
      </c>
    </row>
    <row r="359" spans="2:4" x14ac:dyDescent="0.25">
      <c r="B359" s="670" t="s">
        <v>2295</v>
      </c>
      <c r="C359" s="671">
        <v>50</v>
      </c>
      <c r="D359" s="596" t="s">
        <v>2231</v>
      </c>
    </row>
    <row r="360" spans="2:4" ht="13.2" customHeight="1" x14ac:dyDescent="0.25">
      <c r="B360" s="670" t="s">
        <v>2295</v>
      </c>
      <c r="C360" s="671">
        <v>455</v>
      </c>
      <c r="D360" s="606" t="s">
        <v>2257</v>
      </c>
    </row>
    <row r="361" spans="2:4" x14ac:dyDescent="0.25">
      <c r="B361" s="670" t="s">
        <v>2295</v>
      </c>
      <c r="C361" s="671">
        <v>600</v>
      </c>
      <c r="D361" s="596" t="s">
        <v>2292</v>
      </c>
    </row>
    <row r="362" spans="2:4" x14ac:dyDescent="0.25">
      <c r="B362" s="670" t="s">
        <v>2295</v>
      </c>
      <c r="C362" s="671">
        <v>2500</v>
      </c>
      <c r="D362" s="596" t="s">
        <v>2517</v>
      </c>
    </row>
    <row r="363" spans="2:4" x14ac:dyDescent="0.25">
      <c r="B363" s="670" t="s">
        <v>2295</v>
      </c>
      <c r="C363" s="671">
        <v>1185</v>
      </c>
      <c r="D363" s="596" t="s">
        <v>2293</v>
      </c>
    </row>
    <row r="364" spans="2:4" x14ac:dyDescent="0.25">
      <c r="B364" s="670" t="s">
        <v>2515</v>
      </c>
      <c r="C364" s="671">
        <v>2500</v>
      </c>
      <c r="D364" s="596" t="s">
        <v>2517</v>
      </c>
    </row>
    <row r="365" spans="2:4" x14ac:dyDescent="0.25">
      <c r="B365" s="670" t="s">
        <v>2514</v>
      </c>
      <c r="C365" s="671">
        <v>5000</v>
      </c>
      <c r="D365" s="596" t="s">
        <v>2518</v>
      </c>
    </row>
    <row r="366" spans="2:4" x14ac:dyDescent="0.25">
      <c r="B366" s="670" t="s">
        <v>2514</v>
      </c>
      <c r="C366" s="671">
        <v>2500</v>
      </c>
      <c r="D366" s="596" t="s">
        <v>2517</v>
      </c>
    </row>
    <row r="367" spans="2:4" x14ac:dyDescent="0.25">
      <c r="B367" s="670" t="s">
        <v>2623</v>
      </c>
      <c r="C367" s="671">
        <v>2600</v>
      </c>
      <c r="D367" s="596" t="s">
        <v>2624</v>
      </c>
    </row>
    <row r="368" spans="2:4" x14ac:dyDescent="0.25">
      <c r="B368" s="670" t="s">
        <v>2623</v>
      </c>
      <c r="C368" s="671">
        <f>470*4</f>
        <v>1880</v>
      </c>
      <c r="D368" s="596" t="s">
        <v>2625</v>
      </c>
    </row>
    <row r="369" spans="2:4" x14ac:dyDescent="0.25">
      <c r="B369" s="670" t="s">
        <v>2623</v>
      </c>
      <c r="C369" s="671">
        <f>600*4</f>
        <v>2400</v>
      </c>
      <c r="D369" s="596" t="s">
        <v>2626</v>
      </c>
    </row>
    <row r="370" spans="2:4" x14ac:dyDescent="0.25">
      <c r="B370" s="670" t="s">
        <v>2629</v>
      </c>
      <c r="C370" s="671">
        <v>8779.25</v>
      </c>
      <c r="D370" s="596" t="s">
        <v>2628</v>
      </c>
    </row>
    <row r="371" spans="2:4" x14ac:dyDescent="0.25">
      <c r="B371" s="672" t="s">
        <v>2165</v>
      </c>
      <c r="C371" s="667">
        <v>240</v>
      </c>
      <c r="D371" s="668" t="s">
        <v>2170</v>
      </c>
    </row>
    <row r="372" spans="2:4" x14ac:dyDescent="0.25">
      <c r="B372" s="670" t="s">
        <v>2247</v>
      </c>
      <c r="C372" s="671">
        <f>3589.86+1385.68</f>
        <v>4975.54</v>
      </c>
      <c r="D372" s="596" t="s">
        <v>2630</v>
      </c>
    </row>
    <row r="373" spans="2:4" x14ac:dyDescent="0.25">
      <c r="B373" s="670" t="s">
        <v>2643</v>
      </c>
      <c r="C373" s="671">
        <v>3500</v>
      </c>
      <c r="D373" s="596" t="s">
        <v>2631</v>
      </c>
    </row>
    <row r="374" spans="2:4" x14ac:dyDescent="0.25">
      <c r="B374" s="670" t="s">
        <v>2643</v>
      </c>
      <c r="C374" s="671">
        <v>790</v>
      </c>
      <c r="D374" s="596" t="s">
        <v>2290</v>
      </c>
    </row>
    <row r="375" spans="2:4" x14ac:dyDescent="0.25">
      <c r="B375" s="670" t="s">
        <v>2643</v>
      </c>
      <c r="C375" s="671">
        <v>750</v>
      </c>
      <c r="D375" s="596" t="s">
        <v>2632</v>
      </c>
    </row>
    <row r="376" spans="2:4" x14ac:dyDescent="0.25">
      <c r="B376" s="670" t="s">
        <v>2643</v>
      </c>
      <c r="C376" s="671">
        <v>1718</v>
      </c>
      <c r="D376" s="596" t="s">
        <v>2633</v>
      </c>
    </row>
    <row r="377" spans="2:4" x14ac:dyDescent="0.25">
      <c r="B377" s="670" t="s">
        <v>2643</v>
      </c>
      <c r="C377" s="671">
        <v>2046</v>
      </c>
      <c r="D377" s="596" t="s">
        <v>2634</v>
      </c>
    </row>
    <row r="378" spans="2:4" x14ac:dyDescent="0.25">
      <c r="B378" s="670" t="s">
        <v>2643</v>
      </c>
      <c r="C378" s="671">
        <v>2200</v>
      </c>
      <c r="D378" s="596" t="s">
        <v>2257</v>
      </c>
    </row>
    <row r="379" spans="2:4" x14ac:dyDescent="0.25">
      <c r="B379" s="670" t="s">
        <v>2643</v>
      </c>
      <c r="C379" s="671">
        <v>3500</v>
      </c>
      <c r="D379" s="596" t="s">
        <v>2631</v>
      </c>
    </row>
    <row r="380" spans="2:4" x14ac:dyDescent="0.25">
      <c r="B380" s="670" t="s">
        <v>2643</v>
      </c>
      <c r="C380" s="671">
        <v>1070</v>
      </c>
      <c r="D380" s="596" t="s">
        <v>1884</v>
      </c>
    </row>
    <row r="381" spans="2:4" x14ac:dyDescent="0.25">
      <c r="B381" s="670" t="s">
        <v>2643</v>
      </c>
      <c r="C381" s="671">
        <v>129.5</v>
      </c>
      <c r="D381" s="596" t="s">
        <v>2635</v>
      </c>
    </row>
    <row r="382" spans="2:4" x14ac:dyDescent="0.25">
      <c r="B382" s="670" t="s">
        <v>2643</v>
      </c>
      <c r="C382" s="671">
        <v>100</v>
      </c>
      <c r="D382" s="596" t="s">
        <v>2636</v>
      </c>
    </row>
    <row r="383" spans="2:4" x14ac:dyDescent="0.25">
      <c r="B383" s="670" t="s">
        <v>2643</v>
      </c>
      <c r="C383" s="671">
        <v>1210</v>
      </c>
      <c r="D383" s="596" t="s">
        <v>2637</v>
      </c>
    </row>
    <row r="384" spans="2:4" x14ac:dyDescent="0.25">
      <c r="B384" s="670" t="s">
        <v>2643</v>
      </c>
      <c r="C384" s="671">
        <v>192.01</v>
      </c>
      <c r="D384" s="596" t="s">
        <v>2638</v>
      </c>
    </row>
    <row r="385" spans="2:4" x14ac:dyDescent="0.25">
      <c r="B385" s="670" t="s">
        <v>2643</v>
      </c>
      <c r="C385" s="671">
        <v>92</v>
      </c>
      <c r="D385" s="596" t="s">
        <v>2639</v>
      </c>
    </row>
    <row r="386" spans="2:4" x14ac:dyDescent="0.25">
      <c r="B386" s="670" t="s">
        <v>2643</v>
      </c>
      <c r="C386" s="671">
        <v>350</v>
      </c>
      <c r="D386" s="596" t="s">
        <v>2640</v>
      </c>
    </row>
    <row r="387" spans="2:4" x14ac:dyDescent="0.25">
      <c r="B387" s="670" t="s">
        <v>2643</v>
      </c>
      <c r="C387" s="671">
        <v>3000</v>
      </c>
      <c r="D387" s="596" t="s">
        <v>2641</v>
      </c>
    </row>
    <row r="388" spans="2:4" x14ac:dyDescent="0.25">
      <c r="B388" s="670" t="s">
        <v>2643</v>
      </c>
      <c r="C388" s="671">
        <v>600</v>
      </c>
      <c r="D388" s="596" t="s">
        <v>2642</v>
      </c>
    </row>
    <row r="389" spans="2:4" x14ac:dyDescent="0.25">
      <c r="B389" s="670" t="s">
        <v>2644</v>
      </c>
      <c r="C389" s="671">
        <v>11000</v>
      </c>
      <c r="D389" s="596" t="s">
        <v>2644</v>
      </c>
    </row>
    <row r="390" spans="2:4" x14ac:dyDescent="0.25">
      <c r="B390" s="670" t="s">
        <v>2516</v>
      </c>
      <c r="C390" s="671">
        <v>430</v>
      </c>
      <c r="D390" s="596" t="s">
        <v>2645</v>
      </c>
    </row>
    <row r="391" spans="2:4" x14ac:dyDescent="0.25">
      <c r="B391" s="670" t="s">
        <v>2516</v>
      </c>
      <c r="C391" s="671">
        <v>200</v>
      </c>
      <c r="D391" s="596" t="s">
        <v>2646</v>
      </c>
    </row>
    <row r="392" spans="2:4" x14ac:dyDescent="0.25">
      <c r="B392" s="670" t="s">
        <v>2516</v>
      </c>
      <c r="C392" s="671">
        <v>200</v>
      </c>
      <c r="D392" s="596" t="s">
        <v>2647</v>
      </c>
    </row>
    <row r="393" spans="2:4" customFormat="1" ht="13.2" x14ac:dyDescent="0.25"/>
    <row r="394" spans="2:4" x14ac:dyDescent="0.25">
      <c r="B394" s="673" t="s">
        <v>5</v>
      </c>
      <c r="C394" s="674">
        <f>SUM(C14:C392)</f>
        <v>187104.75000000006</v>
      </c>
      <c r="D394" s="675"/>
    </row>
    <row r="397" spans="2:4" x14ac:dyDescent="0.25">
      <c r="B397" s="676" t="s">
        <v>2508</v>
      </c>
      <c r="C397" s="677" t="s">
        <v>2510</v>
      </c>
    </row>
    <row r="398" spans="2:4" x14ac:dyDescent="0.25">
      <c r="B398" s="678" t="s">
        <v>2623</v>
      </c>
      <c r="C398" s="679">
        <v>6880</v>
      </c>
    </row>
    <row r="399" spans="2:4" x14ac:dyDescent="0.25">
      <c r="B399" s="678" t="s">
        <v>2276</v>
      </c>
      <c r="C399" s="679">
        <v>57526.510000000009</v>
      </c>
    </row>
    <row r="400" spans="2:4" x14ac:dyDescent="0.25">
      <c r="B400" s="678" t="s">
        <v>2516</v>
      </c>
      <c r="C400" s="679">
        <v>3330</v>
      </c>
    </row>
    <row r="401" spans="2:3" x14ac:dyDescent="0.25">
      <c r="B401" s="678" t="s">
        <v>2165</v>
      </c>
      <c r="C401" s="679">
        <v>20277.93</v>
      </c>
    </row>
    <row r="402" spans="2:3" x14ac:dyDescent="0.25">
      <c r="B402" s="678" t="s">
        <v>2644</v>
      </c>
      <c r="C402" s="679">
        <v>11000</v>
      </c>
    </row>
    <row r="403" spans="2:3" x14ac:dyDescent="0.25">
      <c r="B403" s="678" t="s">
        <v>2247</v>
      </c>
      <c r="C403" s="679">
        <v>42228.55000000001</v>
      </c>
    </row>
    <row r="404" spans="2:3" x14ac:dyDescent="0.25">
      <c r="B404" s="678" t="s">
        <v>2643</v>
      </c>
      <c r="C404" s="679">
        <v>21247.51</v>
      </c>
    </row>
    <row r="405" spans="2:3" x14ac:dyDescent="0.25">
      <c r="B405" s="678" t="s">
        <v>2295</v>
      </c>
      <c r="C405" s="679">
        <v>5835</v>
      </c>
    </row>
    <row r="406" spans="2:3" x14ac:dyDescent="0.25">
      <c r="B406" s="678" t="s">
        <v>2515</v>
      </c>
      <c r="C406" s="679">
        <v>2500</v>
      </c>
    </row>
    <row r="407" spans="2:3" x14ac:dyDescent="0.25">
      <c r="B407" s="678" t="s">
        <v>2629</v>
      </c>
      <c r="C407" s="679">
        <v>8779.25</v>
      </c>
    </row>
    <row r="408" spans="2:3" x14ac:dyDescent="0.25">
      <c r="B408" s="678" t="s">
        <v>2514</v>
      </c>
      <c r="C408" s="679">
        <v>7500</v>
      </c>
    </row>
    <row r="409" spans="2:3" x14ac:dyDescent="0.25">
      <c r="B409" s="678" t="s">
        <v>2509</v>
      </c>
      <c r="C409" s="679">
        <v>187104.75000000003</v>
      </c>
    </row>
  </sheetData>
  <autoFilter ref="B13:D394" xr:uid="{119855D9-BFE9-451D-9875-06D0C456BEAE}"/>
  <mergeCells count="1">
    <mergeCell ref="B11:E11"/>
  </mergeCells>
  <pageMargins left="0.7" right="0.7" top="0.75" bottom="0.75" header="0.3" footer="0.3"/>
  <pageSetup orientation="portrait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D7EE4-8368-4B19-84BF-F61538563D6B}">
  <dimension ref="B10:U494"/>
  <sheetViews>
    <sheetView showGridLines="0" topLeftCell="A481" zoomScale="80" zoomScaleNormal="80" workbookViewId="0">
      <selection activeCell="B494" sqref="B494"/>
    </sheetView>
  </sheetViews>
  <sheetFormatPr baseColWidth="10" defaultRowHeight="13.2" x14ac:dyDescent="0.25"/>
  <cols>
    <col min="1" max="1" width="11.5546875" style="11"/>
    <col min="2" max="2" width="11.6640625" style="11" bestFit="1" customWidth="1"/>
    <col min="3" max="3" width="24.88671875" style="11" customWidth="1"/>
    <col min="4" max="4" width="37.88671875" style="11" customWidth="1"/>
    <col min="5" max="5" width="12.109375" style="11" bestFit="1" customWidth="1"/>
    <col min="6" max="6" width="35" style="11" customWidth="1"/>
    <col min="7" max="7" width="16.109375" style="11" bestFit="1" customWidth="1"/>
    <col min="8" max="8" width="20.44140625" style="11" bestFit="1" customWidth="1"/>
    <col min="9" max="9" width="11.6640625" style="11" bestFit="1" customWidth="1"/>
    <col min="10" max="10" width="16.44140625" style="11" customWidth="1"/>
    <col min="11" max="11" width="14.21875" style="11" customWidth="1"/>
    <col min="12" max="16" width="11.6640625" style="11" bestFit="1" customWidth="1"/>
    <col min="17" max="17" width="12" style="11" bestFit="1" customWidth="1"/>
    <col min="18" max="16384" width="11.5546875" style="11"/>
  </cols>
  <sheetData>
    <row r="10" spans="2:14" ht="13.8" thickBot="1" x14ac:dyDescent="0.3"/>
    <row r="11" spans="2:14" ht="13.8" thickBot="1" x14ac:dyDescent="0.3">
      <c r="B11" s="698" t="s">
        <v>132</v>
      </c>
      <c r="C11" s="699"/>
      <c r="D11" s="699"/>
      <c r="E11" s="699"/>
      <c r="F11" s="699"/>
      <c r="G11" s="699"/>
      <c r="H11" s="699"/>
      <c r="I11" s="699"/>
      <c r="J11" s="699"/>
      <c r="K11" s="700"/>
    </row>
    <row r="16" spans="2:14" x14ac:dyDescent="0.25">
      <c r="B16" s="694" t="s">
        <v>2</v>
      </c>
      <c r="C16" s="690"/>
      <c r="D16" s="690"/>
      <c r="E16" s="690"/>
      <c r="F16" s="690"/>
      <c r="G16" s="690"/>
      <c r="H16" s="690"/>
      <c r="I16" s="690"/>
      <c r="J16" s="690"/>
      <c r="K16" s="199"/>
      <c r="L16" s="199"/>
      <c r="M16" s="199"/>
      <c r="N16" s="199"/>
    </row>
    <row r="17" spans="2:14" x14ac:dyDescent="0.25">
      <c r="B17" s="690" t="s">
        <v>167</v>
      </c>
      <c r="C17" s="690"/>
      <c r="D17" s="690"/>
      <c r="E17" s="690"/>
      <c r="F17" s="690"/>
      <c r="G17" s="690"/>
      <c r="H17" s="690"/>
      <c r="I17" s="690"/>
      <c r="J17" s="690"/>
      <c r="K17" s="199"/>
      <c r="L17" s="199"/>
      <c r="M17" s="199"/>
      <c r="N17" s="199"/>
    </row>
    <row r="18" spans="2:14" x14ac:dyDescent="0.25">
      <c r="B18" s="690" t="s">
        <v>276</v>
      </c>
      <c r="C18" s="690"/>
      <c r="D18" s="690"/>
      <c r="E18" s="690"/>
      <c r="F18" s="690"/>
      <c r="G18" s="690"/>
      <c r="H18" s="690"/>
      <c r="I18" s="690"/>
      <c r="J18" s="690"/>
      <c r="K18" s="199"/>
      <c r="L18" s="199"/>
      <c r="M18" s="199"/>
      <c r="N18" s="199"/>
    </row>
    <row r="19" spans="2:14" x14ac:dyDescent="0.25">
      <c r="B19" s="232"/>
      <c r="C19" s="232"/>
      <c r="D19" s="200"/>
      <c r="E19" s="200"/>
      <c r="F19" s="200"/>
      <c r="G19" s="200"/>
      <c r="H19" s="200"/>
      <c r="I19" s="200"/>
      <c r="J19" s="200"/>
      <c r="K19" s="199"/>
      <c r="L19" s="199"/>
      <c r="M19" s="199"/>
      <c r="N19" s="199"/>
    </row>
    <row r="20" spans="2:14" x14ac:dyDescent="0.25">
      <c r="B20" s="458" t="s">
        <v>133</v>
      </c>
      <c r="C20" s="459" t="s">
        <v>134</v>
      </c>
      <c r="D20" s="460" t="s">
        <v>135</v>
      </c>
      <c r="E20" s="460" t="s">
        <v>136</v>
      </c>
      <c r="F20" s="460" t="s">
        <v>137</v>
      </c>
      <c r="G20" s="460" t="s">
        <v>138</v>
      </c>
      <c r="H20" s="460" t="s">
        <v>1922</v>
      </c>
      <c r="I20" s="460" t="s">
        <v>140</v>
      </c>
      <c r="J20" s="461" t="s">
        <v>5</v>
      </c>
      <c r="K20" s="199"/>
      <c r="L20" s="199"/>
      <c r="M20" s="199"/>
      <c r="N20" s="199"/>
    </row>
    <row r="21" spans="2:14" x14ac:dyDescent="0.25">
      <c r="B21" s="528">
        <v>1</v>
      </c>
      <c r="C21" s="507">
        <v>7</v>
      </c>
      <c r="D21" s="529" t="s">
        <v>141</v>
      </c>
      <c r="E21" s="529">
        <v>1351196559</v>
      </c>
      <c r="F21" s="529" t="s">
        <v>142</v>
      </c>
      <c r="G21" s="529" t="s">
        <v>143</v>
      </c>
      <c r="H21" s="530">
        <v>90</v>
      </c>
      <c r="I21" s="530">
        <v>10</v>
      </c>
      <c r="J21" s="529">
        <f>+H21+I21</f>
        <v>100</v>
      </c>
      <c r="K21" s="199"/>
      <c r="L21" s="199"/>
      <c r="M21" s="199"/>
      <c r="N21" s="199"/>
    </row>
    <row r="22" spans="2:14" x14ac:dyDescent="0.25">
      <c r="B22" s="531">
        <v>2</v>
      </c>
      <c r="C22" s="507">
        <v>1</v>
      </c>
      <c r="D22" s="529" t="s">
        <v>144</v>
      </c>
      <c r="E22" s="529">
        <v>1350570956</v>
      </c>
      <c r="F22" s="529" t="s">
        <v>142</v>
      </c>
      <c r="G22" s="529" t="s">
        <v>143</v>
      </c>
      <c r="H22" s="530">
        <v>90</v>
      </c>
      <c r="I22" s="530">
        <v>10</v>
      </c>
      <c r="J22" s="529">
        <f t="shared" ref="J22:J37" si="0">+H22+I22</f>
        <v>100</v>
      </c>
      <c r="K22" s="199"/>
      <c r="L22" s="199"/>
      <c r="M22" s="199"/>
      <c r="N22" s="199"/>
    </row>
    <row r="23" spans="2:14" x14ac:dyDescent="0.25">
      <c r="B23" s="532">
        <v>3</v>
      </c>
      <c r="C23" s="507">
        <v>2</v>
      </c>
      <c r="D23" s="529" t="s">
        <v>145</v>
      </c>
      <c r="E23" s="529">
        <v>1351031602</v>
      </c>
      <c r="F23" s="529" t="s">
        <v>142</v>
      </c>
      <c r="G23" s="529" t="s">
        <v>143</v>
      </c>
      <c r="H23" s="530">
        <v>90</v>
      </c>
      <c r="I23" s="530">
        <v>10</v>
      </c>
      <c r="J23" s="529">
        <f t="shared" si="0"/>
        <v>100</v>
      </c>
      <c r="K23" s="199"/>
      <c r="L23" s="199"/>
      <c r="M23" s="199"/>
      <c r="N23" s="199"/>
    </row>
    <row r="24" spans="2:14" x14ac:dyDescent="0.25">
      <c r="B24" s="532">
        <v>4</v>
      </c>
      <c r="C24" s="507">
        <v>3</v>
      </c>
      <c r="D24" s="529" t="s">
        <v>146</v>
      </c>
      <c r="E24" s="529">
        <v>85659296</v>
      </c>
      <c r="F24" s="529" t="s">
        <v>142</v>
      </c>
      <c r="G24" s="529" t="s">
        <v>143</v>
      </c>
      <c r="H24" s="530">
        <v>90</v>
      </c>
      <c r="I24" s="530">
        <v>10</v>
      </c>
      <c r="J24" s="529">
        <f t="shared" si="0"/>
        <v>100</v>
      </c>
      <c r="K24" s="199"/>
      <c r="L24" s="199"/>
      <c r="M24" s="199"/>
      <c r="N24" s="199"/>
    </row>
    <row r="25" spans="2:14" x14ac:dyDescent="0.25">
      <c r="B25" s="532">
        <v>5</v>
      </c>
      <c r="C25" s="507">
        <v>4</v>
      </c>
      <c r="D25" s="529" t="s">
        <v>147</v>
      </c>
      <c r="E25" s="529">
        <v>1317917001</v>
      </c>
      <c r="F25" s="529" t="s">
        <v>142</v>
      </c>
      <c r="G25" s="529" t="s">
        <v>143</v>
      </c>
      <c r="H25" s="530">
        <v>90</v>
      </c>
      <c r="I25" s="530">
        <v>10</v>
      </c>
      <c r="J25" s="529">
        <f t="shared" si="0"/>
        <v>100</v>
      </c>
      <c r="K25" s="199"/>
      <c r="L25" s="199"/>
      <c r="M25" s="199"/>
      <c r="N25" s="199"/>
    </row>
    <row r="26" spans="2:14" x14ac:dyDescent="0.25">
      <c r="B26" s="532">
        <v>6</v>
      </c>
      <c r="C26" s="507">
        <v>5</v>
      </c>
      <c r="D26" s="529" t="s">
        <v>148</v>
      </c>
      <c r="E26" s="529">
        <v>1315177517</v>
      </c>
      <c r="F26" s="529" t="s">
        <v>142</v>
      </c>
      <c r="G26" s="529" t="s">
        <v>143</v>
      </c>
      <c r="H26" s="530">
        <v>90</v>
      </c>
      <c r="I26" s="530">
        <v>10</v>
      </c>
      <c r="J26" s="529">
        <f t="shared" si="0"/>
        <v>100</v>
      </c>
      <c r="K26" s="199"/>
      <c r="L26" s="199"/>
      <c r="M26" s="199"/>
      <c r="N26" s="199"/>
    </row>
    <row r="27" spans="2:14" x14ac:dyDescent="0.25">
      <c r="B27" s="532">
        <v>7</v>
      </c>
      <c r="C27" s="507">
        <v>6</v>
      </c>
      <c r="D27" s="529" t="s">
        <v>149</v>
      </c>
      <c r="E27" s="529">
        <v>1351653942</v>
      </c>
      <c r="F27" s="529" t="s">
        <v>142</v>
      </c>
      <c r="G27" s="529" t="s">
        <v>143</v>
      </c>
      <c r="H27" s="530">
        <v>90</v>
      </c>
      <c r="I27" s="530">
        <v>10</v>
      </c>
      <c r="J27" s="529">
        <f t="shared" si="0"/>
        <v>100</v>
      </c>
      <c r="K27" s="199"/>
      <c r="L27" s="199"/>
      <c r="M27" s="199"/>
      <c r="N27" s="199"/>
    </row>
    <row r="28" spans="2:14" x14ac:dyDescent="0.25">
      <c r="B28" s="532">
        <v>8</v>
      </c>
      <c r="C28" s="507">
        <v>9</v>
      </c>
      <c r="D28" s="529" t="s">
        <v>150</v>
      </c>
      <c r="E28" s="529">
        <v>1308689445</v>
      </c>
      <c r="F28" s="529" t="s">
        <v>142</v>
      </c>
      <c r="G28" s="529" t="s">
        <v>151</v>
      </c>
      <c r="H28" s="530">
        <v>110</v>
      </c>
      <c r="I28" s="530">
        <v>10</v>
      </c>
      <c r="J28" s="529">
        <f t="shared" si="0"/>
        <v>120</v>
      </c>
      <c r="K28" s="199"/>
      <c r="L28" s="199"/>
      <c r="M28" s="199"/>
      <c r="N28" s="199"/>
    </row>
    <row r="29" spans="2:14" x14ac:dyDescent="0.25">
      <c r="B29" s="532">
        <v>9</v>
      </c>
      <c r="C29" s="507">
        <v>10</v>
      </c>
      <c r="D29" s="529" t="s">
        <v>152</v>
      </c>
      <c r="E29" s="529">
        <v>1316839875</v>
      </c>
      <c r="F29" s="529" t="s">
        <v>153</v>
      </c>
      <c r="G29" s="529" t="s">
        <v>151</v>
      </c>
      <c r="H29" s="530">
        <v>110</v>
      </c>
      <c r="I29" s="530">
        <v>10</v>
      </c>
      <c r="J29" s="529">
        <f t="shared" si="0"/>
        <v>120</v>
      </c>
      <c r="K29" s="199"/>
      <c r="L29" s="199"/>
      <c r="M29" s="199"/>
      <c r="N29" s="199"/>
    </row>
    <row r="30" spans="2:14" x14ac:dyDescent="0.25">
      <c r="B30" s="532">
        <v>10</v>
      </c>
      <c r="C30" s="507">
        <v>11</v>
      </c>
      <c r="D30" s="529" t="s">
        <v>154</v>
      </c>
      <c r="E30" s="529">
        <v>1309749354</v>
      </c>
      <c r="F30" s="529" t="s">
        <v>142</v>
      </c>
      <c r="G30" s="529" t="s">
        <v>151</v>
      </c>
      <c r="H30" s="530">
        <v>110</v>
      </c>
      <c r="I30" s="530">
        <v>10</v>
      </c>
      <c r="J30" s="529">
        <f t="shared" si="0"/>
        <v>120</v>
      </c>
      <c r="K30" s="199"/>
      <c r="L30" s="199"/>
      <c r="M30" s="199"/>
      <c r="N30" s="199"/>
    </row>
    <row r="31" spans="2:14" x14ac:dyDescent="0.25">
      <c r="B31" s="532">
        <v>11</v>
      </c>
      <c r="C31" s="507">
        <v>12</v>
      </c>
      <c r="D31" s="529" t="s">
        <v>155</v>
      </c>
      <c r="E31" s="529">
        <v>1309152294</v>
      </c>
      <c r="F31" s="529" t="s">
        <v>156</v>
      </c>
      <c r="G31" s="529" t="s">
        <v>151</v>
      </c>
      <c r="H31" s="530">
        <v>110</v>
      </c>
      <c r="I31" s="530">
        <v>10</v>
      </c>
      <c r="J31" s="529">
        <f t="shared" si="0"/>
        <v>120</v>
      </c>
      <c r="K31" s="199"/>
      <c r="L31" s="199"/>
      <c r="M31" s="199"/>
      <c r="N31" s="199"/>
    </row>
    <row r="32" spans="2:14" x14ac:dyDescent="0.25">
      <c r="B32" s="532">
        <v>12</v>
      </c>
      <c r="C32" s="507">
        <v>13</v>
      </c>
      <c r="D32" s="529" t="s">
        <v>157</v>
      </c>
      <c r="E32" s="529">
        <v>1313516096</v>
      </c>
      <c r="F32" s="529" t="s">
        <v>142</v>
      </c>
      <c r="G32" s="529" t="s">
        <v>158</v>
      </c>
      <c r="H32" s="530">
        <v>130</v>
      </c>
      <c r="I32" s="530">
        <v>10</v>
      </c>
      <c r="J32" s="529">
        <f t="shared" si="0"/>
        <v>140</v>
      </c>
      <c r="K32" s="199"/>
      <c r="L32" s="199"/>
      <c r="M32" s="199"/>
      <c r="N32" s="199"/>
    </row>
    <row r="33" spans="2:14" x14ac:dyDescent="0.25">
      <c r="B33" s="532">
        <v>13</v>
      </c>
      <c r="C33" s="507">
        <v>14</v>
      </c>
      <c r="D33" s="529" t="s">
        <v>159</v>
      </c>
      <c r="E33" s="529">
        <v>1312468067</v>
      </c>
      <c r="F33" s="529" t="s">
        <v>142</v>
      </c>
      <c r="G33" s="529" t="s">
        <v>158</v>
      </c>
      <c r="H33" s="530">
        <v>130</v>
      </c>
      <c r="I33" s="530">
        <v>10</v>
      </c>
      <c r="J33" s="529">
        <f t="shared" si="0"/>
        <v>140</v>
      </c>
      <c r="K33" s="199"/>
      <c r="L33" s="199"/>
      <c r="M33" s="199"/>
      <c r="N33" s="199"/>
    </row>
    <row r="34" spans="2:14" x14ac:dyDescent="0.25">
      <c r="B34" s="533">
        <v>14</v>
      </c>
      <c r="C34" s="507">
        <v>15</v>
      </c>
      <c r="D34" s="529" t="s">
        <v>160</v>
      </c>
      <c r="E34" s="529">
        <v>1313016386</v>
      </c>
      <c r="F34" s="529" t="s">
        <v>161</v>
      </c>
      <c r="G34" s="529" t="s">
        <v>158</v>
      </c>
      <c r="H34" s="530">
        <v>130</v>
      </c>
      <c r="I34" s="530">
        <v>10</v>
      </c>
      <c r="J34" s="529">
        <f t="shared" si="0"/>
        <v>140</v>
      </c>
      <c r="K34" s="199"/>
      <c r="L34" s="199"/>
      <c r="M34" s="199"/>
      <c r="N34" s="199"/>
    </row>
    <row r="35" spans="2:14" x14ac:dyDescent="0.25">
      <c r="B35" s="534">
        <v>15</v>
      </c>
      <c r="C35" s="507">
        <v>16</v>
      </c>
      <c r="D35" s="529" t="s">
        <v>162</v>
      </c>
      <c r="E35" s="529">
        <v>1309584173</v>
      </c>
      <c r="F35" s="529" t="s">
        <v>142</v>
      </c>
      <c r="G35" s="529" t="s">
        <v>158</v>
      </c>
      <c r="H35" s="530">
        <v>130</v>
      </c>
      <c r="I35" s="530">
        <v>10</v>
      </c>
      <c r="J35" s="529">
        <f t="shared" si="0"/>
        <v>140</v>
      </c>
      <c r="K35" s="199"/>
      <c r="L35" s="199"/>
      <c r="M35" s="199"/>
      <c r="N35" s="199"/>
    </row>
    <row r="36" spans="2:14" x14ac:dyDescent="0.25">
      <c r="B36" s="532">
        <v>16</v>
      </c>
      <c r="C36" s="507">
        <v>17</v>
      </c>
      <c r="D36" s="529" t="s">
        <v>163</v>
      </c>
      <c r="E36" s="529">
        <v>1303820292</v>
      </c>
      <c r="F36" s="529" t="s">
        <v>142</v>
      </c>
      <c r="G36" s="529" t="s">
        <v>164</v>
      </c>
      <c r="H36" s="530">
        <v>190</v>
      </c>
      <c r="I36" s="530">
        <v>10</v>
      </c>
      <c r="J36" s="529">
        <f t="shared" si="0"/>
        <v>200</v>
      </c>
      <c r="K36" s="199"/>
      <c r="L36" s="199"/>
      <c r="M36" s="199"/>
      <c r="N36" s="199"/>
    </row>
    <row r="37" spans="2:14" x14ac:dyDescent="0.25">
      <c r="B37" s="534">
        <v>17</v>
      </c>
      <c r="C37" s="507">
        <v>8</v>
      </c>
      <c r="D37" s="529" t="s">
        <v>165</v>
      </c>
      <c r="E37" s="535">
        <v>952338812</v>
      </c>
      <c r="F37" s="529" t="s">
        <v>166</v>
      </c>
      <c r="G37" s="529" t="s">
        <v>143</v>
      </c>
      <c r="H37" s="530">
        <v>90</v>
      </c>
      <c r="I37" s="530">
        <v>10</v>
      </c>
      <c r="J37" s="529">
        <f t="shared" si="0"/>
        <v>100</v>
      </c>
      <c r="K37" s="199"/>
      <c r="L37" s="199"/>
      <c r="M37" s="199"/>
      <c r="N37" s="199"/>
    </row>
    <row r="38" spans="2:14" x14ac:dyDescent="0.25">
      <c r="B38" s="202"/>
      <c r="C38" s="203"/>
      <c r="D38" s="204" t="s">
        <v>5</v>
      </c>
      <c r="E38" s="204"/>
      <c r="F38" s="205"/>
      <c r="G38" s="205"/>
      <c r="H38" s="446">
        <f>SUM(H21:H37)</f>
        <v>1870</v>
      </c>
      <c r="I38" s="446">
        <f>SUM(I21:I37)</f>
        <v>170</v>
      </c>
      <c r="J38" s="445">
        <f>+SUM(J21:J37)</f>
        <v>2040</v>
      </c>
      <c r="K38" s="199"/>
      <c r="L38" s="199"/>
      <c r="M38" s="199"/>
      <c r="N38" s="199"/>
    </row>
    <row r="39" spans="2:14" x14ac:dyDescent="0.25">
      <c r="B39" s="199"/>
      <c r="C39" s="199"/>
      <c r="D39" s="199"/>
      <c r="E39" s="199"/>
      <c r="F39" s="199"/>
      <c r="G39" s="199"/>
      <c r="H39" s="199"/>
      <c r="I39" s="199"/>
      <c r="J39" s="199"/>
      <c r="K39" s="199"/>
      <c r="L39" s="199"/>
      <c r="M39" s="199"/>
      <c r="N39" s="199"/>
    </row>
    <row r="40" spans="2:14" x14ac:dyDescent="0.25">
      <c r="B40" s="199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</row>
    <row r="41" spans="2:14" x14ac:dyDescent="0.25">
      <c r="B41" s="694" t="s">
        <v>1952</v>
      </c>
      <c r="C41" s="694"/>
      <c r="D41" s="694"/>
      <c r="E41" s="694"/>
      <c r="F41" s="694"/>
      <c r="G41" s="694"/>
      <c r="H41" s="694"/>
      <c r="I41" s="694"/>
      <c r="J41" s="694"/>
      <c r="K41" s="694"/>
      <c r="L41" s="694"/>
      <c r="M41" s="199"/>
      <c r="N41" s="199"/>
    </row>
    <row r="42" spans="2:14" x14ac:dyDescent="0.25">
      <c r="B42" s="690" t="s">
        <v>197</v>
      </c>
      <c r="C42" s="690"/>
      <c r="D42" s="690"/>
      <c r="E42" s="690"/>
      <c r="F42" s="690"/>
      <c r="G42" s="690"/>
      <c r="H42" s="690"/>
      <c r="I42" s="690"/>
      <c r="J42" s="690"/>
      <c r="K42" s="690"/>
      <c r="L42" s="690"/>
      <c r="M42" s="199"/>
      <c r="N42" s="199"/>
    </row>
    <row r="43" spans="2:14" x14ac:dyDescent="0.25">
      <c r="B43" s="690" t="s">
        <v>277</v>
      </c>
      <c r="C43" s="690"/>
      <c r="D43" s="690"/>
      <c r="E43" s="690"/>
      <c r="F43" s="690"/>
      <c r="G43" s="690"/>
      <c r="H43" s="690"/>
      <c r="I43" s="690"/>
      <c r="J43" s="690"/>
      <c r="K43" s="690"/>
      <c r="L43" s="690"/>
      <c r="M43" s="199"/>
      <c r="N43" s="199"/>
    </row>
    <row r="44" spans="2:14" x14ac:dyDescent="0.25">
      <c r="B44" s="232"/>
      <c r="C44" s="232"/>
      <c r="D44" s="200"/>
      <c r="E44" s="200"/>
      <c r="F44" s="200"/>
      <c r="G44" s="200"/>
      <c r="H44" s="200"/>
      <c r="I44" s="200"/>
      <c r="J44" s="200"/>
      <c r="K44" s="200"/>
      <c r="L44" s="200"/>
      <c r="M44" s="199"/>
      <c r="N44" s="199"/>
    </row>
    <row r="45" spans="2:14" x14ac:dyDescent="0.25">
      <c r="B45" s="458" t="s">
        <v>133</v>
      </c>
      <c r="C45" s="461" t="s">
        <v>134</v>
      </c>
      <c r="D45" s="460" t="s">
        <v>168</v>
      </c>
      <c r="E45" s="460" t="s">
        <v>137</v>
      </c>
      <c r="F45" s="460" t="s">
        <v>138</v>
      </c>
      <c r="G45" s="460" t="s">
        <v>139</v>
      </c>
      <c r="H45" s="460" t="s">
        <v>169</v>
      </c>
      <c r="I45" s="460" t="s">
        <v>139</v>
      </c>
      <c r="J45" s="460" t="s">
        <v>140</v>
      </c>
      <c r="K45" s="465" t="s">
        <v>170</v>
      </c>
      <c r="L45" s="461" t="s">
        <v>5</v>
      </c>
      <c r="M45" s="199"/>
      <c r="N45" s="199"/>
    </row>
    <row r="46" spans="2:14" x14ac:dyDescent="0.25">
      <c r="B46" s="536">
        <v>1</v>
      </c>
      <c r="C46" s="507">
        <v>53</v>
      </c>
      <c r="D46" s="537" t="s">
        <v>171</v>
      </c>
      <c r="E46" s="538" t="s">
        <v>172</v>
      </c>
      <c r="F46" s="538" t="s">
        <v>173</v>
      </c>
      <c r="G46" s="539">
        <v>90</v>
      </c>
      <c r="H46" s="540">
        <v>0</v>
      </c>
      <c r="I46" s="539">
        <v>0</v>
      </c>
      <c r="J46" s="539">
        <v>0</v>
      </c>
      <c r="K46" s="541">
        <v>15</v>
      </c>
      <c r="L46" s="542">
        <f>G46+I46+J46+K46</f>
        <v>105</v>
      </c>
      <c r="M46" s="199"/>
      <c r="N46" s="199"/>
    </row>
    <row r="47" spans="2:14" x14ac:dyDescent="0.25">
      <c r="B47" s="536">
        <v>2</v>
      </c>
      <c r="C47" s="507">
        <v>64</v>
      </c>
      <c r="D47" s="537" t="s">
        <v>174</v>
      </c>
      <c r="E47" s="538" t="s">
        <v>172</v>
      </c>
      <c r="F47" s="538" t="s">
        <v>175</v>
      </c>
      <c r="G47" s="539">
        <v>110</v>
      </c>
      <c r="H47" s="540">
        <v>0</v>
      </c>
      <c r="I47" s="539">
        <v>0</v>
      </c>
      <c r="J47" s="539">
        <v>15</v>
      </c>
      <c r="K47" s="543">
        <v>0</v>
      </c>
      <c r="L47" s="542">
        <f t="shared" ref="L47:L62" si="1">G47+I47+J47+K47</f>
        <v>125</v>
      </c>
      <c r="M47" s="199"/>
      <c r="N47" s="199"/>
    </row>
    <row r="48" spans="2:14" x14ac:dyDescent="0.25">
      <c r="B48" s="536">
        <v>3</v>
      </c>
      <c r="C48" s="507">
        <v>54</v>
      </c>
      <c r="D48" s="537" t="s">
        <v>176</v>
      </c>
      <c r="E48" s="538" t="s">
        <v>172</v>
      </c>
      <c r="F48" s="538" t="s">
        <v>173</v>
      </c>
      <c r="G48" s="539">
        <v>90</v>
      </c>
      <c r="H48" s="540">
        <v>0</v>
      </c>
      <c r="I48" s="539">
        <v>0</v>
      </c>
      <c r="J48" s="539">
        <v>0</v>
      </c>
      <c r="K48" s="543">
        <v>15</v>
      </c>
      <c r="L48" s="542">
        <f t="shared" si="1"/>
        <v>105</v>
      </c>
      <c r="M48" s="199"/>
      <c r="N48" s="199"/>
    </row>
    <row r="49" spans="2:14" x14ac:dyDescent="0.25">
      <c r="B49" s="536">
        <v>4</v>
      </c>
      <c r="C49" s="507">
        <v>55</v>
      </c>
      <c r="D49" s="537" t="s">
        <v>177</v>
      </c>
      <c r="E49" s="538" t="s">
        <v>178</v>
      </c>
      <c r="F49" s="538" t="s">
        <v>173</v>
      </c>
      <c r="G49" s="539">
        <v>90</v>
      </c>
      <c r="H49" s="540" t="s">
        <v>173</v>
      </c>
      <c r="I49" s="539">
        <v>90</v>
      </c>
      <c r="J49" s="539">
        <v>0</v>
      </c>
      <c r="K49" s="543">
        <v>15</v>
      </c>
      <c r="L49" s="542">
        <f t="shared" si="1"/>
        <v>195</v>
      </c>
      <c r="M49" s="199"/>
      <c r="N49" s="199"/>
    </row>
    <row r="50" spans="2:14" x14ac:dyDescent="0.25">
      <c r="B50" s="536">
        <v>5</v>
      </c>
      <c r="C50" s="507">
        <v>56</v>
      </c>
      <c r="D50" s="537" t="s">
        <v>179</v>
      </c>
      <c r="E50" s="538" t="s">
        <v>178</v>
      </c>
      <c r="F50" s="538" t="s">
        <v>173</v>
      </c>
      <c r="G50" s="539">
        <v>90</v>
      </c>
      <c r="H50" s="540" t="s">
        <v>173</v>
      </c>
      <c r="I50" s="539">
        <v>90</v>
      </c>
      <c r="J50" s="539">
        <v>0</v>
      </c>
      <c r="K50" s="543">
        <v>15</v>
      </c>
      <c r="L50" s="542">
        <f t="shared" si="1"/>
        <v>195</v>
      </c>
      <c r="M50" s="199"/>
      <c r="N50" s="199"/>
    </row>
    <row r="51" spans="2:14" x14ac:dyDescent="0.25">
      <c r="B51" s="536">
        <v>6</v>
      </c>
      <c r="C51" s="507">
        <v>65</v>
      </c>
      <c r="D51" s="537" t="s">
        <v>180</v>
      </c>
      <c r="E51" s="538" t="s">
        <v>178</v>
      </c>
      <c r="F51" s="538" t="s">
        <v>181</v>
      </c>
      <c r="G51" s="539">
        <v>110</v>
      </c>
      <c r="H51" s="540">
        <v>0</v>
      </c>
      <c r="I51" s="539">
        <v>0</v>
      </c>
      <c r="J51" s="539">
        <v>15</v>
      </c>
      <c r="K51" s="543">
        <v>0</v>
      </c>
      <c r="L51" s="542">
        <f t="shared" si="1"/>
        <v>125</v>
      </c>
      <c r="M51" s="199"/>
      <c r="N51" s="199"/>
    </row>
    <row r="52" spans="2:14" x14ac:dyDescent="0.25">
      <c r="B52" s="536">
        <v>7</v>
      </c>
      <c r="C52" s="507">
        <v>57</v>
      </c>
      <c r="D52" s="537" t="s">
        <v>182</v>
      </c>
      <c r="E52" s="538" t="s">
        <v>178</v>
      </c>
      <c r="F52" s="538" t="s">
        <v>173</v>
      </c>
      <c r="G52" s="539">
        <v>90</v>
      </c>
      <c r="H52" s="540" t="s">
        <v>173</v>
      </c>
      <c r="I52" s="539">
        <v>90</v>
      </c>
      <c r="J52" s="539">
        <v>15</v>
      </c>
      <c r="K52" s="543">
        <v>0</v>
      </c>
      <c r="L52" s="542">
        <f t="shared" si="1"/>
        <v>195</v>
      </c>
      <c r="M52" s="199"/>
      <c r="N52" s="199"/>
    </row>
    <row r="53" spans="2:14" x14ac:dyDescent="0.25">
      <c r="B53" s="536">
        <v>8</v>
      </c>
      <c r="C53" s="507">
        <v>58</v>
      </c>
      <c r="D53" s="537" t="s">
        <v>183</v>
      </c>
      <c r="E53" s="538" t="s">
        <v>178</v>
      </c>
      <c r="F53" s="538" t="s">
        <v>173</v>
      </c>
      <c r="G53" s="539">
        <v>90</v>
      </c>
      <c r="H53" s="540" t="s">
        <v>173</v>
      </c>
      <c r="I53" s="539">
        <v>90</v>
      </c>
      <c r="J53" s="539">
        <v>15</v>
      </c>
      <c r="K53" s="543">
        <v>0</v>
      </c>
      <c r="L53" s="542">
        <f t="shared" si="1"/>
        <v>195</v>
      </c>
      <c r="M53" s="199"/>
      <c r="N53" s="199"/>
    </row>
    <row r="54" spans="2:14" x14ac:dyDescent="0.25">
      <c r="B54" s="536">
        <v>9</v>
      </c>
      <c r="C54" s="507">
        <v>59</v>
      </c>
      <c r="D54" s="537" t="s">
        <v>184</v>
      </c>
      <c r="E54" s="538" t="s">
        <v>178</v>
      </c>
      <c r="F54" s="538" t="s">
        <v>173</v>
      </c>
      <c r="G54" s="539">
        <v>90</v>
      </c>
      <c r="H54" s="540" t="s">
        <v>173</v>
      </c>
      <c r="I54" s="539">
        <v>90</v>
      </c>
      <c r="J54" s="539">
        <v>0</v>
      </c>
      <c r="K54" s="543">
        <v>15</v>
      </c>
      <c r="L54" s="542">
        <f t="shared" si="1"/>
        <v>195</v>
      </c>
      <c r="M54" s="199"/>
      <c r="N54" s="199"/>
    </row>
    <row r="55" spans="2:14" x14ac:dyDescent="0.25">
      <c r="B55" s="536">
        <v>10</v>
      </c>
      <c r="C55" s="507">
        <v>60</v>
      </c>
      <c r="D55" s="537" t="s">
        <v>185</v>
      </c>
      <c r="E55" s="538" t="s">
        <v>178</v>
      </c>
      <c r="F55" s="538" t="s">
        <v>173</v>
      </c>
      <c r="G55" s="539">
        <v>90</v>
      </c>
      <c r="H55" s="540" t="s">
        <v>173</v>
      </c>
      <c r="I55" s="539">
        <v>90</v>
      </c>
      <c r="J55" s="539">
        <v>0</v>
      </c>
      <c r="K55" s="543">
        <v>15</v>
      </c>
      <c r="L55" s="542">
        <f t="shared" si="1"/>
        <v>195</v>
      </c>
      <c r="M55" s="199"/>
      <c r="N55" s="199"/>
    </row>
    <row r="56" spans="2:14" x14ac:dyDescent="0.25">
      <c r="B56" s="536">
        <v>11</v>
      </c>
      <c r="C56" s="507">
        <v>66</v>
      </c>
      <c r="D56" s="537" t="s">
        <v>186</v>
      </c>
      <c r="E56" s="530" t="s">
        <v>187</v>
      </c>
      <c r="F56" s="530" t="s">
        <v>175</v>
      </c>
      <c r="G56" s="539">
        <v>110</v>
      </c>
      <c r="H56" s="540">
        <v>0</v>
      </c>
      <c r="I56" s="539">
        <v>0</v>
      </c>
      <c r="J56" s="539">
        <v>0</v>
      </c>
      <c r="K56" s="543">
        <v>15</v>
      </c>
      <c r="L56" s="542">
        <f t="shared" si="1"/>
        <v>125</v>
      </c>
      <c r="M56" s="199"/>
      <c r="N56" s="199"/>
    </row>
    <row r="57" spans="2:14" x14ac:dyDescent="0.25">
      <c r="B57" s="536">
        <v>12</v>
      </c>
      <c r="C57" s="507">
        <v>61</v>
      </c>
      <c r="D57" s="537" t="s">
        <v>188</v>
      </c>
      <c r="E57" s="530" t="s">
        <v>187</v>
      </c>
      <c r="F57" s="538" t="s">
        <v>173</v>
      </c>
      <c r="G57" s="539">
        <v>90</v>
      </c>
      <c r="H57" s="540">
        <v>0</v>
      </c>
      <c r="I57" s="539">
        <v>0</v>
      </c>
      <c r="J57" s="539">
        <v>0</v>
      </c>
      <c r="K57" s="543">
        <v>15</v>
      </c>
      <c r="L57" s="542">
        <f t="shared" si="1"/>
        <v>105</v>
      </c>
      <c r="M57" s="199"/>
      <c r="N57" s="199"/>
    </row>
    <row r="58" spans="2:14" x14ac:dyDescent="0.25">
      <c r="B58" s="536">
        <v>13</v>
      </c>
      <c r="C58" s="507">
        <v>62</v>
      </c>
      <c r="D58" s="537" t="s">
        <v>189</v>
      </c>
      <c r="E58" s="530" t="s">
        <v>187</v>
      </c>
      <c r="F58" s="530" t="s">
        <v>173</v>
      </c>
      <c r="G58" s="539">
        <v>90</v>
      </c>
      <c r="H58" s="540">
        <v>0</v>
      </c>
      <c r="I58" s="539">
        <v>0</v>
      </c>
      <c r="J58" s="539">
        <v>0</v>
      </c>
      <c r="K58" s="543">
        <v>15</v>
      </c>
      <c r="L58" s="542">
        <f t="shared" si="1"/>
        <v>105</v>
      </c>
      <c r="M58" s="199"/>
      <c r="N58" s="199"/>
    </row>
    <row r="59" spans="2:14" x14ac:dyDescent="0.25">
      <c r="B59" s="529">
        <v>14</v>
      </c>
      <c r="C59" s="507">
        <v>67</v>
      </c>
      <c r="D59" s="537" t="s">
        <v>190</v>
      </c>
      <c r="E59" s="537" t="s">
        <v>187</v>
      </c>
      <c r="F59" s="530" t="s">
        <v>175</v>
      </c>
      <c r="G59" s="539">
        <v>110</v>
      </c>
      <c r="H59" s="540">
        <v>0</v>
      </c>
      <c r="I59" s="539">
        <v>0</v>
      </c>
      <c r="J59" s="539">
        <v>0</v>
      </c>
      <c r="K59" s="543">
        <v>15</v>
      </c>
      <c r="L59" s="542">
        <f t="shared" si="1"/>
        <v>125</v>
      </c>
      <c r="M59" s="199"/>
      <c r="N59" s="199"/>
    </row>
    <row r="60" spans="2:14" x14ac:dyDescent="0.25">
      <c r="B60" s="529">
        <v>15</v>
      </c>
      <c r="C60" s="507">
        <v>63</v>
      </c>
      <c r="D60" s="537" t="s">
        <v>191</v>
      </c>
      <c r="E60" s="537" t="s">
        <v>187</v>
      </c>
      <c r="F60" s="530" t="s">
        <v>173</v>
      </c>
      <c r="G60" s="539">
        <v>90</v>
      </c>
      <c r="H60" s="540">
        <v>0</v>
      </c>
      <c r="I60" s="539">
        <v>0</v>
      </c>
      <c r="J60" s="539">
        <v>0</v>
      </c>
      <c r="K60" s="543">
        <v>15</v>
      </c>
      <c r="L60" s="542">
        <f t="shared" si="1"/>
        <v>105</v>
      </c>
      <c r="M60" s="199"/>
      <c r="N60" s="199"/>
    </row>
    <row r="61" spans="2:14" x14ac:dyDescent="0.25">
      <c r="B61" s="536">
        <v>16</v>
      </c>
      <c r="C61" s="507">
        <v>68</v>
      </c>
      <c r="D61" s="537" t="s">
        <v>192</v>
      </c>
      <c r="E61" s="530" t="s">
        <v>193</v>
      </c>
      <c r="F61" s="530" t="s">
        <v>194</v>
      </c>
      <c r="G61" s="539">
        <v>190</v>
      </c>
      <c r="H61" s="540">
        <v>0</v>
      </c>
      <c r="I61" s="539">
        <v>0</v>
      </c>
      <c r="J61" s="539">
        <v>0</v>
      </c>
      <c r="K61" s="543">
        <v>15</v>
      </c>
      <c r="L61" s="542">
        <f t="shared" si="1"/>
        <v>205</v>
      </c>
      <c r="M61" s="199"/>
      <c r="N61" s="199"/>
    </row>
    <row r="62" spans="2:14" x14ac:dyDescent="0.25">
      <c r="B62" s="529">
        <v>17</v>
      </c>
      <c r="C62" s="507">
        <v>69</v>
      </c>
      <c r="D62" s="537" t="s">
        <v>195</v>
      </c>
      <c r="E62" s="537" t="s">
        <v>178</v>
      </c>
      <c r="F62" s="530" t="s">
        <v>196</v>
      </c>
      <c r="G62" s="539">
        <v>230</v>
      </c>
      <c r="H62" s="540">
        <v>0</v>
      </c>
      <c r="I62" s="539">
        <v>0</v>
      </c>
      <c r="J62" s="539">
        <v>15</v>
      </c>
      <c r="K62" s="543">
        <v>0</v>
      </c>
      <c r="L62" s="542">
        <f t="shared" si="1"/>
        <v>245</v>
      </c>
      <c r="M62" s="199"/>
      <c r="N62" s="199"/>
    </row>
    <row r="63" spans="2:14" x14ac:dyDescent="0.25">
      <c r="B63" s="208"/>
      <c r="C63" s="209"/>
      <c r="D63" s="204" t="s">
        <v>5</v>
      </c>
      <c r="E63" s="205"/>
      <c r="F63" s="205"/>
      <c r="G63" s="544">
        <f>SUM(G46:G62)</f>
        <v>1850</v>
      </c>
      <c r="H63" s="545">
        <v>0</v>
      </c>
      <c r="I63" s="544">
        <f>SUM(I46:I62)</f>
        <v>540</v>
      </c>
      <c r="J63" s="544">
        <f>SUM(J46:J62)</f>
        <v>75</v>
      </c>
      <c r="K63" s="546">
        <v>180</v>
      </c>
      <c r="L63" s="542">
        <f>+SUM(L46:L62)</f>
        <v>2645</v>
      </c>
      <c r="M63" s="199"/>
      <c r="N63" s="199"/>
    </row>
    <row r="64" spans="2:14" x14ac:dyDescent="0.25">
      <c r="B64" s="199"/>
      <c r="C64" s="199"/>
      <c r="D64" s="199"/>
      <c r="E64" s="199"/>
      <c r="F64" s="199"/>
      <c r="G64" s="199"/>
      <c r="H64" s="199"/>
      <c r="I64" s="199"/>
      <c r="J64" s="199"/>
      <c r="K64" s="199"/>
      <c r="L64" s="199"/>
      <c r="M64" s="199"/>
      <c r="N64" s="199"/>
    </row>
    <row r="65" spans="2:14" x14ac:dyDescent="0.25">
      <c r="B65" s="199"/>
      <c r="C65" s="199"/>
      <c r="D65" s="199"/>
      <c r="E65" s="199"/>
      <c r="F65" s="199"/>
      <c r="G65" s="199"/>
      <c r="H65" s="199"/>
      <c r="I65" s="199"/>
      <c r="J65" s="199"/>
      <c r="K65" s="199"/>
      <c r="L65" s="199"/>
      <c r="M65" s="199"/>
      <c r="N65" s="199"/>
    </row>
    <row r="66" spans="2:14" x14ac:dyDescent="0.25">
      <c r="B66" s="690" t="s">
        <v>278</v>
      </c>
      <c r="C66" s="690"/>
      <c r="D66" s="690"/>
      <c r="E66" s="690"/>
      <c r="F66" s="690"/>
      <c r="G66" s="690"/>
      <c r="H66" s="690"/>
      <c r="I66" s="690"/>
      <c r="J66" s="690"/>
      <c r="K66" s="690"/>
      <c r="L66" s="690"/>
      <c r="M66" s="199"/>
      <c r="N66" s="199"/>
    </row>
    <row r="67" spans="2:14" x14ac:dyDescent="0.25">
      <c r="B67" s="690" t="s">
        <v>235</v>
      </c>
      <c r="C67" s="690"/>
      <c r="D67" s="690"/>
      <c r="E67" s="690"/>
      <c r="F67" s="690"/>
      <c r="G67" s="690"/>
      <c r="H67" s="690"/>
      <c r="I67" s="690"/>
      <c r="J67" s="690"/>
      <c r="K67" s="690"/>
      <c r="L67" s="690"/>
      <c r="M67" s="199"/>
      <c r="N67" s="199"/>
    </row>
    <row r="68" spans="2:14" x14ac:dyDescent="0.25">
      <c r="B68" s="690" t="s">
        <v>279</v>
      </c>
      <c r="C68" s="690"/>
      <c r="D68" s="690"/>
      <c r="E68" s="690"/>
      <c r="F68" s="690"/>
      <c r="G68" s="690"/>
      <c r="H68" s="690"/>
      <c r="I68" s="690"/>
      <c r="J68" s="690"/>
      <c r="K68" s="690"/>
      <c r="L68" s="690"/>
      <c r="M68" s="199"/>
      <c r="N68" s="199"/>
    </row>
    <row r="69" spans="2:14" x14ac:dyDescent="0.25">
      <c r="B69" s="350"/>
      <c r="C69" s="350"/>
      <c r="D69" s="200"/>
      <c r="E69" s="200"/>
      <c r="F69" s="200"/>
      <c r="G69" s="200"/>
      <c r="H69" s="200"/>
      <c r="I69" s="200"/>
      <c r="J69" s="200"/>
      <c r="K69" s="200"/>
      <c r="L69" s="200"/>
      <c r="M69" s="199"/>
      <c r="N69" s="199"/>
    </row>
    <row r="70" spans="2:14" x14ac:dyDescent="0.25">
      <c r="B70" s="461" t="s">
        <v>133</v>
      </c>
      <c r="C70" s="461" t="s">
        <v>134</v>
      </c>
      <c r="D70" s="461" t="s">
        <v>168</v>
      </c>
      <c r="E70" s="461" t="s">
        <v>137</v>
      </c>
      <c r="F70" s="461" t="s">
        <v>198</v>
      </c>
      <c r="G70" s="461" t="s">
        <v>0</v>
      </c>
      <c r="H70" s="461" t="s">
        <v>169</v>
      </c>
      <c r="I70" s="461" t="s">
        <v>0</v>
      </c>
      <c r="J70" s="461" t="s">
        <v>199</v>
      </c>
      <c r="K70" s="461" t="s">
        <v>200</v>
      </c>
      <c r="L70" s="461" t="s">
        <v>1</v>
      </c>
      <c r="M70" s="199"/>
      <c r="N70" s="199"/>
    </row>
    <row r="71" spans="2:14" x14ac:dyDescent="0.25">
      <c r="B71" s="547">
        <v>1</v>
      </c>
      <c r="C71" s="507">
        <v>30</v>
      </c>
      <c r="D71" s="548" t="s">
        <v>201</v>
      </c>
      <c r="E71" s="548" t="s">
        <v>202</v>
      </c>
      <c r="F71" s="548" t="s">
        <v>181</v>
      </c>
      <c r="G71" s="552">
        <v>110</v>
      </c>
      <c r="H71" s="552" t="s">
        <v>203</v>
      </c>
      <c r="I71" s="552">
        <v>150</v>
      </c>
      <c r="J71" s="552">
        <v>15</v>
      </c>
      <c r="K71" s="552"/>
      <c r="L71" s="555">
        <f>SUM(G71:K71)</f>
        <v>275</v>
      </c>
      <c r="M71" s="199"/>
      <c r="N71" s="199"/>
    </row>
    <row r="72" spans="2:14" x14ac:dyDescent="0.25">
      <c r="B72" s="549">
        <v>2</v>
      </c>
      <c r="C72" s="507">
        <v>31</v>
      </c>
      <c r="D72" s="550" t="s">
        <v>204</v>
      </c>
      <c r="E72" s="550" t="s">
        <v>205</v>
      </c>
      <c r="F72" s="550" t="s">
        <v>203</v>
      </c>
      <c r="G72" s="553">
        <v>130</v>
      </c>
      <c r="H72" s="553" t="s">
        <v>181</v>
      </c>
      <c r="I72" s="553">
        <v>130</v>
      </c>
      <c r="J72" s="553">
        <v>15</v>
      </c>
      <c r="K72" s="553"/>
      <c r="L72" s="556">
        <v>275</v>
      </c>
      <c r="M72" s="199"/>
      <c r="N72" s="199"/>
    </row>
    <row r="73" spans="2:14" x14ac:dyDescent="0.25">
      <c r="B73" s="549">
        <v>3</v>
      </c>
      <c r="C73" s="507">
        <v>35</v>
      </c>
      <c r="D73" s="550" t="s">
        <v>206</v>
      </c>
      <c r="E73" s="550" t="s">
        <v>207</v>
      </c>
      <c r="F73" s="550" t="s">
        <v>208</v>
      </c>
      <c r="G73" s="553">
        <v>160</v>
      </c>
      <c r="H73" s="553" t="s">
        <v>208</v>
      </c>
      <c r="I73" s="553">
        <v>160</v>
      </c>
      <c r="J73" s="553">
        <v>0</v>
      </c>
      <c r="K73" s="553">
        <v>15</v>
      </c>
      <c r="L73" s="556">
        <v>335</v>
      </c>
      <c r="M73" s="199"/>
      <c r="N73" s="199"/>
    </row>
    <row r="74" spans="2:14" x14ac:dyDescent="0.25">
      <c r="B74" s="549">
        <v>4</v>
      </c>
      <c r="C74" s="507">
        <v>18</v>
      </c>
      <c r="D74" s="551" t="s">
        <v>209</v>
      </c>
      <c r="E74" s="550" t="s">
        <v>210</v>
      </c>
      <c r="F74" s="550" t="s">
        <v>211</v>
      </c>
      <c r="G74" s="553">
        <v>90</v>
      </c>
      <c r="H74" s="553"/>
      <c r="I74" s="553"/>
      <c r="J74" s="553">
        <v>15</v>
      </c>
      <c r="K74" s="553"/>
      <c r="L74" s="556">
        <v>105</v>
      </c>
      <c r="M74" s="199"/>
      <c r="N74" s="199"/>
    </row>
    <row r="75" spans="2:14" x14ac:dyDescent="0.25">
      <c r="B75" s="549">
        <v>5</v>
      </c>
      <c r="C75" s="507">
        <v>29</v>
      </c>
      <c r="D75" s="550" t="s">
        <v>212</v>
      </c>
      <c r="E75" s="550" t="s">
        <v>213</v>
      </c>
      <c r="F75" s="550" t="s">
        <v>181</v>
      </c>
      <c r="G75" s="553">
        <v>110</v>
      </c>
      <c r="H75" s="553" t="s">
        <v>214</v>
      </c>
      <c r="I75" s="553">
        <v>100</v>
      </c>
      <c r="J75" s="553">
        <v>10</v>
      </c>
      <c r="K75" s="553"/>
      <c r="L75" s="556">
        <v>220</v>
      </c>
      <c r="M75" s="199"/>
      <c r="N75" s="199"/>
    </row>
    <row r="76" spans="2:14" x14ac:dyDescent="0.25">
      <c r="B76" s="549">
        <v>6</v>
      </c>
      <c r="C76" s="507">
        <v>19</v>
      </c>
      <c r="D76" s="550" t="s">
        <v>215</v>
      </c>
      <c r="E76" s="550" t="s">
        <v>202</v>
      </c>
      <c r="F76" s="550" t="s">
        <v>211</v>
      </c>
      <c r="G76" s="553">
        <v>90</v>
      </c>
      <c r="H76" s="553" t="s">
        <v>211</v>
      </c>
      <c r="I76" s="553">
        <v>90</v>
      </c>
      <c r="J76" s="553">
        <v>15</v>
      </c>
      <c r="K76" s="553"/>
      <c r="L76" s="556">
        <v>195</v>
      </c>
      <c r="M76" s="199"/>
      <c r="N76" s="199"/>
    </row>
    <row r="77" spans="2:14" x14ac:dyDescent="0.25">
      <c r="B77" s="549">
        <v>7</v>
      </c>
      <c r="C77" s="507">
        <v>20</v>
      </c>
      <c r="D77" s="550" t="s">
        <v>216</v>
      </c>
      <c r="E77" s="550" t="s">
        <v>217</v>
      </c>
      <c r="F77" s="550" t="s">
        <v>211</v>
      </c>
      <c r="G77" s="553">
        <v>90</v>
      </c>
      <c r="H77" s="553"/>
      <c r="I77" s="553"/>
      <c r="J77" s="553">
        <v>10</v>
      </c>
      <c r="K77" s="553"/>
      <c r="L77" s="556">
        <v>100</v>
      </c>
      <c r="M77" s="199"/>
      <c r="N77" s="199"/>
    </row>
    <row r="78" spans="2:14" x14ac:dyDescent="0.25">
      <c r="B78" s="549">
        <v>8</v>
      </c>
      <c r="C78" s="507">
        <v>21</v>
      </c>
      <c r="D78" s="550" t="s">
        <v>218</v>
      </c>
      <c r="E78" s="550" t="s">
        <v>202</v>
      </c>
      <c r="F78" s="550" t="s">
        <v>211</v>
      </c>
      <c r="G78" s="553">
        <v>90</v>
      </c>
      <c r="H78" s="553" t="s">
        <v>211</v>
      </c>
      <c r="I78" s="553">
        <v>90</v>
      </c>
      <c r="J78" s="553">
        <v>15</v>
      </c>
      <c r="K78" s="553"/>
      <c r="L78" s="556">
        <v>195</v>
      </c>
      <c r="M78" s="199"/>
      <c r="N78" s="199"/>
    </row>
    <row r="79" spans="2:14" x14ac:dyDescent="0.25">
      <c r="B79" s="549">
        <v>9</v>
      </c>
      <c r="C79" s="507">
        <v>22</v>
      </c>
      <c r="D79" s="550" t="s">
        <v>219</v>
      </c>
      <c r="E79" s="550" t="s">
        <v>220</v>
      </c>
      <c r="F79" s="550" t="s">
        <v>214</v>
      </c>
      <c r="G79" s="553">
        <v>90</v>
      </c>
      <c r="H79" s="553" t="s">
        <v>214</v>
      </c>
      <c r="I79" s="553">
        <v>90</v>
      </c>
      <c r="J79" s="553">
        <v>15</v>
      </c>
      <c r="K79" s="553"/>
      <c r="L79" s="556">
        <v>195</v>
      </c>
      <c r="M79" s="199"/>
      <c r="N79" s="199"/>
    </row>
    <row r="80" spans="2:14" x14ac:dyDescent="0.25">
      <c r="B80" s="549">
        <v>10</v>
      </c>
      <c r="C80" s="507">
        <v>23</v>
      </c>
      <c r="D80" s="550" t="s">
        <v>221</v>
      </c>
      <c r="E80" s="550" t="s">
        <v>220</v>
      </c>
      <c r="F80" s="550" t="s">
        <v>214</v>
      </c>
      <c r="G80" s="553">
        <v>90</v>
      </c>
      <c r="H80" s="553" t="s">
        <v>214</v>
      </c>
      <c r="I80" s="553">
        <v>90</v>
      </c>
      <c r="J80" s="553">
        <v>15</v>
      </c>
      <c r="K80" s="553"/>
      <c r="L80" s="556">
        <v>195</v>
      </c>
      <c r="M80" s="199"/>
      <c r="N80" s="199"/>
    </row>
    <row r="81" spans="2:14" x14ac:dyDescent="0.25">
      <c r="B81" s="549">
        <v>11</v>
      </c>
      <c r="C81" s="507">
        <v>32</v>
      </c>
      <c r="D81" s="550" t="s">
        <v>222</v>
      </c>
      <c r="E81" s="550" t="s">
        <v>223</v>
      </c>
      <c r="F81" s="550" t="s">
        <v>224</v>
      </c>
      <c r="G81" s="553">
        <v>130</v>
      </c>
      <c r="H81" s="553"/>
      <c r="I81" s="553"/>
      <c r="J81" s="553">
        <v>15</v>
      </c>
      <c r="K81" s="553"/>
      <c r="L81" s="556">
        <v>145</v>
      </c>
      <c r="M81" s="199"/>
      <c r="N81" s="199"/>
    </row>
    <row r="82" spans="2:14" x14ac:dyDescent="0.25">
      <c r="B82" s="549">
        <v>12</v>
      </c>
      <c r="C82" s="507">
        <v>24</v>
      </c>
      <c r="D82" s="550" t="s">
        <v>225</v>
      </c>
      <c r="E82" s="550" t="s">
        <v>226</v>
      </c>
      <c r="F82" s="550" t="s">
        <v>214</v>
      </c>
      <c r="G82" s="553">
        <v>90</v>
      </c>
      <c r="H82" s="553" t="s">
        <v>214</v>
      </c>
      <c r="I82" s="553">
        <v>90</v>
      </c>
      <c r="J82" s="553">
        <v>15</v>
      </c>
      <c r="K82" s="553"/>
      <c r="L82" s="556">
        <v>195</v>
      </c>
      <c r="M82" s="199"/>
      <c r="N82" s="199"/>
    </row>
    <row r="83" spans="2:14" x14ac:dyDescent="0.25">
      <c r="B83" s="549">
        <v>13</v>
      </c>
      <c r="C83" s="507">
        <v>28</v>
      </c>
      <c r="D83" s="550" t="s">
        <v>227</v>
      </c>
      <c r="E83" s="550" t="s">
        <v>213</v>
      </c>
      <c r="F83" s="550" t="s">
        <v>181</v>
      </c>
      <c r="G83" s="553">
        <v>110</v>
      </c>
      <c r="H83" s="553"/>
      <c r="I83" s="553"/>
      <c r="J83" s="553"/>
      <c r="K83" s="553">
        <v>10</v>
      </c>
      <c r="L83" s="556">
        <v>120</v>
      </c>
      <c r="M83" s="199"/>
      <c r="N83" s="199"/>
    </row>
    <row r="84" spans="2:14" x14ac:dyDescent="0.25">
      <c r="B84" s="549">
        <v>14</v>
      </c>
      <c r="C84" s="507">
        <v>33</v>
      </c>
      <c r="D84" s="550" t="s">
        <v>228</v>
      </c>
      <c r="E84" s="550" t="s">
        <v>210</v>
      </c>
      <c r="F84" s="550" t="s">
        <v>224</v>
      </c>
      <c r="G84" s="553">
        <v>130</v>
      </c>
      <c r="H84" s="553"/>
      <c r="I84" s="553"/>
      <c r="J84" s="553">
        <v>15</v>
      </c>
      <c r="K84" s="553"/>
      <c r="L84" s="556">
        <v>15</v>
      </c>
      <c r="M84" s="199"/>
      <c r="N84" s="199"/>
    </row>
    <row r="85" spans="2:14" x14ac:dyDescent="0.25">
      <c r="B85" s="549">
        <v>15</v>
      </c>
      <c r="C85" s="507">
        <v>34</v>
      </c>
      <c r="D85" s="550" t="s">
        <v>229</v>
      </c>
      <c r="E85" s="550" t="s">
        <v>210</v>
      </c>
      <c r="F85" s="550" t="s">
        <v>224</v>
      </c>
      <c r="G85" s="553">
        <v>130</v>
      </c>
      <c r="H85" s="553"/>
      <c r="I85" s="553"/>
      <c r="J85" s="553">
        <v>15</v>
      </c>
      <c r="K85" s="553"/>
      <c r="L85" s="556">
        <v>15</v>
      </c>
      <c r="M85" s="199"/>
      <c r="N85" s="199"/>
    </row>
    <row r="86" spans="2:14" x14ac:dyDescent="0.25">
      <c r="B86" s="549">
        <v>16</v>
      </c>
      <c r="C86" s="507">
        <v>25</v>
      </c>
      <c r="D86" s="550" t="s">
        <v>230</v>
      </c>
      <c r="E86" s="550" t="s">
        <v>202</v>
      </c>
      <c r="F86" s="550" t="s">
        <v>214</v>
      </c>
      <c r="G86" s="553">
        <v>90</v>
      </c>
      <c r="H86" s="553" t="s">
        <v>214</v>
      </c>
      <c r="I86" s="553">
        <v>90</v>
      </c>
      <c r="J86" s="553">
        <v>15</v>
      </c>
      <c r="K86" s="553"/>
      <c r="L86" s="556">
        <v>195</v>
      </c>
      <c r="M86" s="199"/>
      <c r="N86" s="199"/>
    </row>
    <row r="87" spans="2:14" x14ac:dyDescent="0.25">
      <c r="B87" s="549">
        <v>17</v>
      </c>
      <c r="C87" s="507">
        <v>26</v>
      </c>
      <c r="D87" s="550" t="s">
        <v>231</v>
      </c>
      <c r="E87" s="550" t="s">
        <v>232</v>
      </c>
      <c r="F87" s="550" t="s">
        <v>214</v>
      </c>
      <c r="G87" s="553">
        <v>90</v>
      </c>
      <c r="H87" s="553" t="s">
        <v>214</v>
      </c>
      <c r="I87" s="553">
        <v>90</v>
      </c>
      <c r="J87" s="553">
        <v>15</v>
      </c>
      <c r="K87" s="553"/>
      <c r="L87" s="556">
        <v>195</v>
      </c>
      <c r="M87" s="199"/>
      <c r="N87" s="199"/>
    </row>
    <row r="88" spans="2:14" x14ac:dyDescent="0.25">
      <c r="B88" s="549">
        <v>18</v>
      </c>
      <c r="C88" s="507">
        <v>27</v>
      </c>
      <c r="D88" s="550" t="s">
        <v>233</v>
      </c>
      <c r="E88" s="550" t="s">
        <v>234</v>
      </c>
      <c r="F88" s="550" t="s">
        <v>214</v>
      </c>
      <c r="G88" s="553">
        <v>90</v>
      </c>
      <c r="H88" s="553"/>
      <c r="I88" s="553"/>
      <c r="J88" s="553">
        <v>0</v>
      </c>
      <c r="K88" s="553"/>
      <c r="L88" s="556">
        <v>90</v>
      </c>
      <c r="M88" s="199"/>
      <c r="N88" s="199"/>
    </row>
    <row r="89" spans="2:14" x14ac:dyDescent="0.25">
      <c r="B89" s="210"/>
      <c r="C89" s="210"/>
      <c r="D89" s="211"/>
      <c r="E89" s="211"/>
      <c r="F89" s="211"/>
      <c r="G89" s="554">
        <f>SUM(G71:G88)</f>
        <v>1910</v>
      </c>
      <c r="H89" s="554"/>
      <c r="I89" s="554">
        <v>1170</v>
      </c>
      <c r="J89" s="554">
        <f>SUM(J71:J88)</f>
        <v>215</v>
      </c>
      <c r="K89" s="554">
        <f>SUM(K71:K88)</f>
        <v>25</v>
      </c>
      <c r="L89" s="557">
        <f>+SUM(L71:L88)</f>
        <v>3060</v>
      </c>
      <c r="M89" s="199"/>
      <c r="N89" s="199"/>
    </row>
    <row r="90" spans="2:14" x14ac:dyDescent="0.25">
      <c r="B90" s="199"/>
      <c r="C90" s="199"/>
      <c r="D90" s="199"/>
      <c r="E90" s="199"/>
      <c r="F90" s="199"/>
      <c r="G90" s="199"/>
      <c r="H90" s="199"/>
      <c r="I90" s="199"/>
      <c r="J90" s="199"/>
      <c r="K90" s="199"/>
      <c r="L90" s="199"/>
      <c r="M90" s="199"/>
      <c r="N90" s="199"/>
    </row>
    <row r="91" spans="2:14" x14ac:dyDescent="0.25"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199"/>
      <c r="M91" s="199"/>
      <c r="N91" s="199"/>
    </row>
    <row r="92" spans="2:14" x14ac:dyDescent="0.25">
      <c r="B92" s="199"/>
      <c r="C92" s="199"/>
      <c r="D92" s="199"/>
      <c r="E92" s="199"/>
      <c r="F92" s="199"/>
      <c r="G92" s="199"/>
      <c r="H92" s="199"/>
      <c r="I92" s="199"/>
      <c r="J92" s="199"/>
      <c r="K92" s="199"/>
      <c r="L92" s="199"/>
      <c r="M92" s="199"/>
      <c r="N92" s="199"/>
    </row>
    <row r="93" spans="2:14" x14ac:dyDescent="0.25">
      <c r="B93" s="690" t="s">
        <v>273</v>
      </c>
      <c r="C93" s="690"/>
      <c r="D93" s="690"/>
      <c r="E93" s="690"/>
      <c r="F93" s="690"/>
      <c r="G93" s="690"/>
      <c r="H93" s="690"/>
      <c r="I93" s="690"/>
      <c r="J93" s="690"/>
      <c r="K93" s="690"/>
      <c r="L93" s="690"/>
      <c r="M93" s="690"/>
      <c r="N93" s="199"/>
    </row>
    <row r="94" spans="2:14" x14ac:dyDescent="0.25">
      <c r="B94" s="690" t="s">
        <v>274</v>
      </c>
      <c r="C94" s="690"/>
      <c r="D94" s="690"/>
      <c r="E94" s="690"/>
      <c r="F94" s="690"/>
      <c r="G94" s="690"/>
      <c r="H94" s="690"/>
      <c r="I94" s="690"/>
      <c r="J94" s="690"/>
      <c r="K94" s="690"/>
      <c r="L94" s="690"/>
      <c r="M94" s="690"/>
      <c r="N94" s="199"/>
    </row>
    <row r="95" spans="2:14" x14ac:dyDescent="0.25">
      <c r="B95" s="690" t="s">
        <v>275</v>
      </c>
      <c r="C95" s="690"/>
      <c r="D95" s="690"/>
      <c r="E95" s="690"/>
      <c r="F95" s="690"/>
      <c r="G95" s="690"/>
      <c r="H95" s="690"/>
      <c r="I95" s="690"/>
      <c r="J95" s="690"/>
      <c r="K95" s="690"/>
      <c r="L95" s="690"/>
      <c r="M95" s="690"/>
      <c r="N95" s="199"/>
    </row>
    <row r="96" spans="2:14" x14ac:dyDescent="0.25">
      <c r="B96" s="350"/>
      <c r="C96" s="350"/>
      <c r="D96" s="200"/>
      <c r="E96" s="200"/>
      <c r="F96" s="200"/>
      <c r="G96" s="200"/>
      <c r="H96" s="200"/>
      <c r="I96" s="200"/>
      <c r="J96" s="200"/>
      <c r="K96" s="200"/>
      <c r="L96" s="200"/>
      <c r="M96" s="200"/>
      <c r="N96" s="199"/>
    </row>
    <row r="97" spans="2:14" x14ac:dyDescent="0.25">
      <c r="B97" s="459" t="s">
        <v>133</v>
      </c>
      <c r="C97" s="464" t="s">
        <v>134</v>
      </c>
      <c r="D97" s="464" t="s">
        <v>32</v>
      </c>
      <c r="E97" s="464" t="s">
        <v>136</v>
      </c>
      <c r="F97" s="464" t="s">
        <v>137</v>
      </c>
      <c r="G97" s="464" t="s">
        <v>198</v>
      </c>
      <c r="H97" s="464" t="s">
        <v>0</v>
      </c>
      <c r="I97" s="464" t="s">
        <v>169</v>
      </c>
      <c r="J97" s="464" t="s">
        <v>0</v>
      </c>
      <c r="K97" s="464" t="s">
        <v>199</v>
      </c>
      <c r="L97" s="464" t="s">
        <v>200</v>
      </c>
      <c r="M97" s="464" t="s">
        <v>1</v>
      </c>
      <c r="N97" s="199"/>
    </row>
    <row r="98" spans="2:14" x14ac:dyDescent="0.25">
      <c r="B98" s="549">
        <v>1</v>
      </c>
      <c r="C98" s="508">
        <v>52</v>
      </c>
      <c r="D98" s="558" t="s">
        <v>236</v>
      </c>
      <c r="E98" s="559" t="s">
        <v>237</v>
      </c>
      <c r="F98" s="529" t="s">
        <v>238</v>
      </c>
      <c r="G98" s="560" t="s">
        <v>239</v>
      </c>
      <c r="H98" s="563">
        <v>290</v>
      </c>
      <c r="I98" s="564"/>
      <c r="J98" s="563"/>
      <c r="K98" s="565">
        <v>15</v>
      </c>
      <c r="L98" s="553"/>
      <c r="M98" s="555">
        <f>+H98+K98</f>
        <v>305</v>
      </c>
      <c r="N98" s="199"/>
    </row>
    <row r="99" spans="2:14" x14ac:dyDescent="0.25">
      <c r="B99" s="549">
        <v>2</v>
      </c>
      <c r="C99" s="508">
        <v>36</v>
      </c>
      <c r="D99" s="558" t="s">
        <v>240</v>
      </c>
      <c r="E99" s="559" t="s">
        <v>241</v>
      </c>
      <c r="F99" s="529" t="s">
        <v>238</v>
      </c>
      <c r="G99" s="560" t="s">
        <v>242</v>
      </c>
      <c r="H99" s="681">
        <v>0</v>
      </c>
      <c r="I99" s="564"/>
      <c r="J99" s="563"/>
      <c r="K99" s="565">
        <v>15</v>
      </c>
      <c r="L99" s="553"/>
      <c r="M99" s="555">
        <f>+H99+K99</f>
        <v>15</v>
      </c>
      <c r="N99" s="199"/>
    </row>
    <row r="100" spans="2:14" x14ac:dyDescent="0.25">
      <c r="B100" s="549">
        <v>3</v>
      </c>
      <c r="C100" s="508">
        <v>37</v>
      </c>
      <c r="D100" s="558" t="s">
        <v>243</v>
      </c>
      <c r="E100" s="559" t="s">
        <v>244</v>
      </c>
      <c r="F100" s="529" t="s">
        <v>238</v>
      </c>
      <c r="G100" s="560" t="s">
        <v>245</v>
      </c>
      <c r="H100" s="681">
        <v>0</v>
      </c>
      <c r="I100" s="564"/>
      <c r="J100" s="563"/>
      <c r="K100" s="565">
        <v>15</v>
      </c>
      <c r="L100" s="553"/>
      <c r="M100" s="555">
        <f t="shared" ref="M100:M112" si="2">+H100+K100</f>
        <v>15</v>
      </c>
      <c r="N100" s="199"/>
    </row>
    <row r="101" spans="2:14" x14ac:dyDescent="0.25">
      <c r="B101" s="549">
        <v>4</v>
      </c>
      <c r="C101" s="508">
        <v>39</v>
      </c>
      <c r="D101" s="558" t="s">
        <v>246</v>
      </c>
      <c r="E101" s="559" t="s">
        <v>247</v>
      </c>
      <c r="F101" s="529" t="s">
        <v>238</v>
      </c>
      <c r="G101" s="560" t="s">
        <v>245</v>
      </c>
      <c r="H101" s="681">
        <v>0</v>
      </c>
      <c r="I101" s="564"/>
      <c r="J101" s="563"/>
      <c r="K101" s="565">
        <v>15</v>
      </c>
      <c r="L101" s="553"/>
      <c r="M101" s="555">
        <f t="shared" si="2"/>
        <v>15</v>
      </c>
      <c r="N101" s="199"/>
    </row>
    <row r="102" spans="2:14" x14ac:dyDescent="0.25">
      <c r="B102" s="549">
        <v>5</v>
      </c>
      <c r="C102" s="508">
        <v>40</v>
      </c>
      <c r="D102" s="558" t="s">
        <v>248</v>
      </c>
      <c r="E102" s="559" t="s">
        <v>249</v>
      </c>
      <c r="F102" s="529" t="s">
        <v>238</v>
      </c>
      <c r="G102" s="560" t="s">
        <v>242</v>
      </c>
      <c r="H102" s="563">
        <v>90</v>
      </c>
      <c r="I102" s="564" t="s">
        <v>242</v>
      </c>
      <c r="J102" s="563">
        <v>90</v>
      </c>
      <c r="K102" s="565">
        <v>15</v>
      </c>
      <c r="L102" s="553"/>
      <c r="M102" s="555">
        <f>+H102+K102+J102</f>
        <v>195</v>
      </c>
      <c r="N102" s="199"/>
    </row>
    <row r="103" spans="2:14" x14ac:dyDescent="0.25">
      <c r="B103" s="549">
        <v>6</v>
      </c>
      <c r="C103" s="508">
        <v>41</v>
      </c>
      <c r="D103" s="558" t="s">
        <v>250</v>
      </c>
      <c r="E103" s="559" t="s">
        <v>251</v>
      </c>
      <c r="F103" s="529" t="s">
        <v>238</v>
      </c>
      <c r="G103" s="560" t="s">
        <v>242</v>
      </c>
      <c r="H103" s="563">
        <v>90</v>
      </c>
      <c r="I103" s="564" t="s">
        <v>242</v>
      </c>
      <c r="J103" s="563">
        <v>90</v>
      </c>
      <c r="K103" s="565">
        <v>15</v>
      </c>
      <c r="L103" s="553"/>
      <c r="M103" s="555">
        <f>+H103+K103+J103</f>
        <v>195</v>
      </c>
      <c r="N103" s="199"/>
    </row>
    <row r="104" spans="2:14" x14ac:dyDescent="0.25">
      <c r="B104" s="549">
        <v>7</v>
      </c>
      <c r="C104" s="508">
        <v>42</v>
      </c>
      <c r="D104" s="558" t="s">
        <v>252</v>
      </c>
      <c r="E104" s="559" t="s">
        <v>253</v>
      </c>
      <c r="F104" s="529" t="s">
        <v>238</v>
      </c>
      <c r="G104" s="560" t="s">
        <v>242</v>
      </c>
      <c r="H104" s="563">
        <v>90</v>
      </c>
      <c r="I104" s="564"/>
      <c r="J104" s="563"/>
      <c r="K104" s="565">
        <v>15</v>
      </c>
      <c r="L104" s="553"/>
      <c r="M104" s="555">
        <f t="shared" si="2"/>
        <v>105</v>
      </c>
      <c r="N104" s="199"/>
    </row>
    <row r="105" spans="2:14" x14ac:dyDescent="0.25">
      <c r="B105" s="549">
        <v>8</v>
      </c>
      <c r="C105" s="508">
        <v>43</v>
      </c>
      <c r="D105" s="558" t="s">
        <v>254</v>
      </c>
      <c r="E105" s="559" t="s">
        <v>255</v>
      </c>
      <c r="F105" s="529" t="s">
        <v>238</v>
      </c>
      <c r="G105" s="560" t="s">
        <v>242</v>
      </c>
      <c r="H105" s="563">
        <v>90</v>
      </c>
      <c r="I105" s="564"/>
      <c r="J105" s="563"/>
      <c r="K105" s="565">
        <v>15</v>
      </c>
      <c r="L105" s="553"/>
      <c r="M105" s="555">
        <f t="shared" si="2"/>
        <v>105</v>
      </c>
      <c r="N105" s="199"/>
    </row>
    <row r="106" spans="2:14" x14ac:dyDescent="0.25">
      <c r="B106" s="549">
        <v>9</v>
      </c>
      <c r="C106" s="508">
        <v>44</v>
      </c>
      <c r="D106" s="529" t="s">
        <v>256</v>
      </c>
      <c r="E106" s="561" t="s">
        <v>257</v>
      </c>
      <c r="F106" s="529" t="s">
        <v>238</v>
      </c>
      <c r="G106" s="562" t="s">
        <v>242</v>
      </c>
      <c r="H106" s="566">
        <v>90</v>
      </c>
      <c r="I106" s="567"/>
      <c r="J106" s="563"/>
      <c r="K106" s="565">
        <v>15</v>
      </c>
      <c r="L106" s="553"/>
      <c r="M106" s="555">
        <f t="shared" si="2"/>
        <v>105</v>
      </c>
      <c r="N106" s="199"/>
    </row>
    <row r="107" spans="2:14" x14ac:dyDescent="0.25">
      <c r="B107" s="549">
        <v>10</v>
      </c>
      <c r="C107" s="508">
        <v>45</v>
      </c>
      <c r="D107" s="529" t="s">
        <v>258</v>
      </c>
      <c r="E107" s="561" t="s">
        <v>259</v>
      </c>
      <c r="F107" s="529" t="s">
        <v>238</v>
      </c>
      <c r="G107" s="562" t="s">
        <v>260</v>
      </c>
      <c r="H107" s="566">
        <v>90</v>
      </c>
      <c r="I107" s="567"/>
      <c r="J107" s="563"/>
      <c r="K107" s="565">
        <v>15</v>
      </c>
      <c r="L107" s="553"/>
      <c r="M107" s="555">
        <f t="shared" si="2"/>
        <v>105</v>
      </c>
      <c r="N107" s="199"/>
    </row>
    <row r="108" spans="2:14" x14ac:dyDescent="0.25">
      <c r="B108" s="549">
        <v>11</v>
      </c>
      <c r="C108" s="508">
        <v>46</v>
      </c>
      <c r="D108" s="529" t="s">
        <v>261</v>
      </c>
      <c r="E108" s="561" t="s">
        <v>262</v>
      </c>
      <c r="F108" s="529" t="s">
        <v>238</v>
      </c>
      <c r="G108" s="562" t="s">
        <v>242</v>
      </c>
      <c r="H108" s="566">
        <v>90</v>
      </c>
      <c r="I108" s="567" t="s">
        <v>242</v>
      </c>
      <c r="J108" s="566">
        <v>90</v>
      </c>
      <c r="K108" s="568">
        <v>15</v>
      </c>
      <c r="L108" s="553"/>
      <c r="M108" s="555">
        <f>+H108+K108+90</f>
        <v>195</v>
      </c>
      <c r="N108" s="199"/>
    </row>
    <row r="109" spans="2:14" x14ac:dyDescent="0.25">
      <c r="B109" s="549">
        <v>12</v>
      </c>
      <c r="C109" s="508">
        <v>47</v>
      </c>
      <c r="D109" s="529" t="s">
        <v>263</v>
      </c>
      <c r="E109" s="561" t="s">
        <v>264</v>
      </c>
      <c r="F109" s="529" t="s">
        <v>265</v>
      </c>
      <c r="G109" s="562" t="s">
        <v>260</v>
      </c>
      <c r="H109" s="566">
        <v>90</v>
      </c>
      <c r="I109" s="567"/>
      <c r="J109" s="566"/>
      <c r="K109" s="568">
        <v>15</v>
      </c>
      <c r="L109" s="553"/>
      <c r="M109" s="555">
        <f t="shared" si="2"/>
        <v>105</v>
      </c>
      <c r="N109" s="199"/>
    </row>
    <row r="110" spans="2:14" x14ac:dyDescent="0.25">
      <c r="B110" s="549">
        <v>13</v>
      </c>
      <c r="C110" s="508">
        <v>48</v>
      </c>
      <c r="D110" s="529" t="s">
        <v>266</v>
      </c>
      <c r="E110" s="561" t="s">
        <v>267</v>
      </c>
      <c r="F110" s="529" t="s">
        <v>238</v>
      </c>
      <c r="G110" s="562" t="s">
        <v>242</v>
      </c>
      <c r="H110" s="566">
        <v>90</v>
      </c>
      <c r="I110" s="567" t="s">
        <v>242</v>
      </c>
      <c r="J110" s="566">
        <v>90</v>
      </c>
      <c r="K110" s="568">
        <v>15</v>
      </c>
      <c r="L110" s="553"/>
      <c r="M110" s="555">
        <f>+H110+K110+90</f>
        <v>195</v>
      </c>
      <c r="N110" s="199"/>
    </row>
    <row r="111" spans="2:14" x14ac:dyDescent="0.25">
      <c r="B111" s="549">
        <v>14</v>
      </c>
      <c r="C111" s="508">
        <v>49</v>
      </c>
      <c r="D111" s="529" t="s">
        <v>268</v>
      </c>
      <c r="E111" s="561" t="s">
        <v>269</v>
      </c>
      <c r="F111" s="529" t="s">
        <v>270</v>
      </c>
      <c r="G111" s="562" t="s">
        <v>242</v>
      </c>
      <c r="H111" s="566">
        <v>90</v>
      </c>
      <c r="I111" s="567"/>
      <c r="J111" s="566"/>
      <c r="K111" s="568">
        <v>15</v>
      </c>
      <c r="L111" s="553"/>
      <c r="M111" s="555">
        <f t="shared" si="2"/>
        <v>105</v>
      </c>
      <c r="N111" s="199"/>
    </row>
    <row r="112" spans="2:14" x14ac:dyDescent="0.25">
      <c r="B112" s="549">
        <v>15</v>
      </c>
      <c r="C112" s="508">
        <v>50</v>
      </c>
      <c r="D112" s="529" t="s">
        <v>271</v>
      </c>
      <c r="E112" s="561" t="s">
        <v>272</v>
      </c>
      <c r="F112" s="529" t="s">
        <v>270</v>
      </c>
      <c r="G112" s="562" t="s">
        <v>260</v>
      </c>
      <c r="H112" s="566">
        <v>90</v>
      </c>
      <c r="I112" s="567"/>
      <c r="J112" s="566"/>
      <c r="K112" s="568">
        <v>15</v>
      </c>
      <c r="L112" s="553"/>
      <c r="M112" s="555">
        <f t="shared" si="2"/>
        <v>105</v>
      </c>
      <c r="N112" s="199"/>
    </row>
    <row r="113" spans="2:14" x14ac:dyDescent="0.25">
      <c r="B113" s="212"/>
      <c r="C113" s="212"/>
      <c r="D113" s="217" t="s">
        <v>5</v>
      </c>
      <c r="E113" s="217"/>
      <c r="F113" s="217"/>
      <c r="G113" s="218"/>
      <c r="H113" s="569">
        <f>+SUM(H98:H112)</f>
        <v>1280</v>
      </c>
      <c r="I113" s="570"/>
      <c r="J113" s="570">
        <f>+SUM(J102:J110)</f>
        <v>360</v>
      </c>
      <c r="K113" s="569">
        <f>+SUM(K98:K112)</f>
        <v>225</v>
      </c>
      <c r="L113" s="571"/>
      <c r="M113" s="572">
        <f>+SUM(M98:M112)</f>
        <v>1865</v>
      </c>
      <c r="N113" s="199"/>
    </row>
    <row r="114" spans="2:14" x14ac:dyDescent="0.25">
      <c r="B114" s="199"/>
      <c r="C114" s="199"/>
      <c r="D114" s="199"/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</row>
    <row r="115" spans="2:14" x14ac:dyDescent="0.25">
      <c r="B115" s="199"/>
      <c r="C115" s="199"/>
      <c r="D115" s="199"/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</row>
    <row r="116" spans="2:14" x14ac:dyDescent="0.25">
      <c r="B116" s="223"/>
      <c r="C116" s="223"/>
      <c r="D116" s="224" t="s">
        <v>280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</row>
    <row r="117" spans="2:14" x14ac:dyDescent="0.25">
      <c r="B117" s="199"/>
      <c r="C117" s="199"/>
      <c r="D117" s="199"/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</row>
    <row r="118" spans="2:14" x14ac:dyDescent="0.25">
      <c r="B118" s="199"/>
      <c r="C118" s="199"/>
      <c r="D118" s="199"/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</row>
    <row r="119" spans="2:14" x14ac:dyDescent="0.25">
      <c r="B119" s="199"/>
      <c r="C119" s="199"/>
      <c r="D119" s="199"/>
      <c r="E119" s="199"/>
      <c r="F119" s="199"/>
      <c r="G119" s="199"/>
      <c r="H119" s="199"/>
      <c r="I119" s="199"/>
      <c r="J119" s="199"/>
      <c r="K119" s="199"/>
      <c r="L119" s="199"/>
      <c r="M119" s="199"/>
      <c r="N119" s="199"/>
    </row>
    <row r="120" spans="2:14" x14ac:dyDescent="0.25">
      <c r="B120" s="694" t="s">
        <v>2</v>
      </c>
      <c r="C120" s="694"/>
      <c r="D120" s="694"/>
      <c r="E120" s="694"/>
      <c r="F120" s="694"/>
      <c r="G120" s="694"/>
      <c r="H120" s="694"/>
      <c r="I120" s="694"/>
      <c r="J120" s="694"/>
      <c r="K120" s="694"/>
      <c r="L120" s="694"/>
      <c r="M120" s="199"/>
      <c r="N120" s="199"/>
    </row>
    <row r="121" spans="2:14" x14ac:dyDescent="0.25">
      <c r="B121" s="694" t="s">
        <v>281</v>
      </c>
      <c r="C121" s="694"/>
      <c r="D121" s="694"/>
      <c r="E121" s="694"/>
      <c r="F121" s="694"/>
      <c r="G121" s="694"/>
      <c r="H121" s="694"/>
      <c r="I121" s="694"/>
      <c r="J121" s="694"/>
      <c r="K121" s="694"/>
      <c r="L121" s="694"/>
      <c r="M121" s="199"/>
      <c r="N121" s="199"/>
    </row>
    <row r="122" spans="2:14" x14ac:dyDescent="0.25">
      <c r="B122" s="694" t="s">
        <v>282</v>
      </c>
      <c r="C122" s="694"/>
      <c r="D122" s="694"/>
      <c r="E122" s="694"/>
      <c r="F122" s="694"/>
      <c r="G122" s="694"/>
      <c r="H122" s="694"/>
      <c r="I122" s="694"/>
      <c r="J122" s="694"/>
      <c r="K122" s="694"/>
      <c r="L122" s="694"/>
      <c r="M122" s="199"/>
      <c r="N122" s="199"/>
    </row>
    <row r="123" spans="2:14" x14ac:dyDescent="0.25">
      <c r="B123" s="224"/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199"/>
      <c r="N123" s="199"/>
    </row>
    <row r="124" spans="2:14" x14ac:dyDescent="0.25">
      <c r="B124" s="461" t="s">
        <v>133</v>
      </c>
      <c r="C124" s="463" t="s">
        <v>134</v>
      </c>
      <c r="D124" s="461" t="s">
        <v>168</v>
      </c>
      <c r="E124" s="461" t="s">
        <v>136</v>
      </c>
      <c r="F124" s="461" t="s">
        <v>137</v>
      </c>
      <c r="G124" s="461" t="s">
        <v>283</v>
      </c>
      <c r="H124" s="461" t="s">
        <v>284</v>
      </c>
      <c r="I124" s="461" t="s">
        <v>285</v>
      </c>
      <c r="J124" s="461" t="s">
        <v>286</v>
      </c>
      <c r="K124" s="461" t="s">
        <v>287</v>
      </c>
      <c r="L124" s="461" t="s">
        <v>1</v>
      </c>
      <c r="M124" s="199"/>
      <c r="N124" s="199"/>
    </row>
    <row r="125" spans="2:14" x14ac:dyDescent="0.25">
      <c r="B125" s="576">
        <v>1</v>
      </c>
      <c r="C125" s="509">
        <v>105</v>
      </c>
      <c r="D125" s="536" t="s">
        <v>288</v>
      </c>
      <c r="E125" s="577" t="s">
        <v>289</v>
      </c>
      <c r="F125" s="576" t="s">
        <v>290</v>
      </c>
      <c r="G125" s="576" t="s">
        <v>214</v>
      </c>
      <c r="H125" s="578">
        <v>90</v>
      </c>
      <c r="I125" s="578" t="s">
        <v>291</v>
      </c>
      <c r="J125" s="579">
        <v>0</v>
      </c>
      <c r="K125" s="579">
        <v>15</v>
      </c>
      <c r="L125" s="579">
        <v>105</v>
      </c>
      <c r="M125" s="199"/>
      <c r="N125" s="199"/>
    </row>
    <row r="126" spans="2:14" x14ac:dyDescent="0.25">
      <c r="B126" s="576">
        <v>2</v>
      </c>
      <c r="C126" s="509">
        <v>103</v>
      </c>
      <c r="D126" s="536" t="s">
        <v>292</v>
      </c>
      <c r="E126" s="577" t="s">
        <v>293</v>
      </c>
      <c r="F126" s="576" t="s">
        <v>294</v>
      </c>
      <c r="G126" s="576" t="s">
        <v>214</v>
      </c>
      <c r="H126" s="578">
        <v>90</v>
      </c>
      <c r="I126" s="578" t="s">
        <v>291</v>
      </c>
      <c r="J126" s="579">
        <v>0</v>
      </c>
      <c r="K126" s="579">
        <v>15</v>
      </c>
      <c r="L126" s="579">
        <v>105</v>
      </c>
      <c r="M126" s="199"/>
      <c r="N126" s="199"/>
    </row>
    <row r="127" spans="2:14" x14ac:dyDescent="0.25">
      <c r="B127" s="576">
        <v>3</v>
      </c>
      <c r="C127" s="509">
        <v>102</v>
      </c>
      <c r="D127" s="536" t="s">
        <v>295</v>
      </c>
      <c r="E127" s="577" t="s">
        <v>296</v>
      </c>
      <c r="F127" s="576" t="s">
        <v>294</v>
      </c>
      <c r="G127" s="576" t="s">
        <v>214</v>
      </c>
      <c r="H127" s="578">
        <v>90</v>
      </c>
      <c r="I127" s="578" t="s">
        <v>291</v>
      </c>
      <c r="J127" s="579">
        <v>0</v>
      </c>
      <c r="K127" s="579">
        <v>15</v>
      </c>
      <c r="L127" s="579">
        <v>105</v>
      </c>
      <c r="M127" s="199"/>
      <c r="N127" s="199"/>
    </row>
    <row r="128" spans="2:14" x14ac:dyDescent="0.25">
      <c r="B128" s="576">
        <v>4</v>
      </c>
      <c r="C128" s="509">
        <v>117</v>
      </c>
      <c r="D128" s="536" t="s">
        <v>297</v>
      </c>
      <c r="E128" s="577">
        <v>1805668637</v>
      </c>
      <c r="F128" s="576" t="s">
        <v>298</v>
      </c>
      <c r="G128" s="576" t="s">
        <v>214</v>
      </c>
      <c r="H128" s="578">
        <v>90</v>
      </c>
      <c r="I128" s="578" t="s">
        <v>291</v>
      </c>
      <c r="J128" s="579">
        <v>0</v>
      </c>
      <c r="K128" s="579">
        <v>15</v>
      </c>
      <c r="L128" s="579">
        <v>105</v>
      </c>
      <c r="M128" s="199"/>
      <c r="N128" s="199"/>
    </row>
    <row r="129" spans="2:14" x14ac:dyDescent="0.25">
      <c r="B129" s="576">
        <v>5</v>
      </c>
      <c r="C129" s="509">
        <v>100</v>
      </c>
      <c r="D129" s="536" t="s">
        <v>299</v>
      </c>
      <c r="E129" s="577">
        <v>2300384266</v>
      </c>
      <c r="F129" s="576" t="s">
        <v>300</v>
      </c>
      <c r="G129" s="576" t="s">
        <v>181</v>
      </c>
      <c r="H129" s="578">
        <v>110</v>
      </c>
      <c r="I129" s="578" t="s">
        <v>291</v>
      </c>
      <c r="J129" s="579">
        <v>0</v>
      </c>
      <c r="K129" s="579">
        <v>15</v>
      </c>
      <c r="L129" s="579">
        <v>125</v>
      </c>
      <c r="M129" s="199"/>
      <c r="N129" s="199"/>
    </row>
    <row r="130" spans="2:14" x14ac:dyDescent="0.25">
      <c r="B130" s="576">
        <v>6</v>
      </c>
      <c r="C130" s="509">
        <v>108</v>
      </c>
      <c r="D130" s="536" t="s">
        <v>301</v>
      </c>
      <c r="E130" s="577">
        <v>1723045470</v>
      </c>
      <c r="F130" s="576" t="s">
        <v>302</v>
      </c>
      <c r="G130" s="576" t="s">
        <v>203</v>
      </c>
      <c r="H130" s="578">
        <v>110</v>
      </c>
      <c r="I130" s="578" t="s">
        <v>203</v>
      </c>
      <c r="J130" s="579">
        <v>150</v>
      </c>
      <c r="K130" s="579">
        <v>15</v>
      </c>
      <c r="L130" s="579">
        <v>275</v>
      </c>
      <c r="M130" s="199"/>
      <c r="N130" s="199"/>
    </row>
    <row r="131" spans="2:14" x14ac:dyDescent="0.25">
      <c r="B131" s="576">
        <v>7</v>
      </c>
      <c r="C131" s="509">
        <v>101</v>
      </c>
      <c r="D131" s="536" t="s">
        <v>303</v>
      </c>
      <c r="E131" s="577" t="s">
        <v>304</v>
      </c>
      <c r="F131" s="576" t="s">
        <v>294</v>
      </c>
      <c r="G131" s="576" t="s">
        <v>208</v>
      </c>
      <c r="H131" s="578">
        <v>340</v>
      </c>
      <c r="I131" s="578" t="s">
        <v>291</v>
      </c>
      <c r="J131" s="579">
        <v>0</v>
      </c>
      <c r="K131" s="579">
        <v>15</v>
      </c>
      <c r="L131" s="579">
        <v>355</v>
      </c>
      <c r="M131" s="199"/>
      <c r="N131" s="199"/>
    </row>
    <row r="132" spans="2:14" x14ac:dyDescent="0.25">
      <c r="B132" s="576">
        <v>8</v>
      </c>
      <c r="C132" s="509">
        <v>107</v>
      </c>
      <c r="D132" s="536" t="s">
        <v>305</v>
      </c>
      <c r="E132" s="577">
        <v>1715270144</v>
      </c>
      <c r="F132" s="576" t="s">
        <v>302</v>
      </c>
      <c r="G132" s="576" t="s">
        <v>306</v>
      </c>
      <c r="H132" s="578">
        <v>230</v>
      </c>
      <c r="I132" s="578" t="s">
        <v>203</v>
      </c>
      <c r="J132" s="579">
        <v>150</v>
      </c>
      <c r="K132" s="579">
        <v>15</v>
      </c>
      <c r="L132" s="579">
        <v>395</v>
      </c>
      <c r="M132" s="199"/>
      <c r="N132" s="199"/>
    </row>
    <row r="133" spans="2:14" x14ac:dyDescent="0.25">
      <c r="B133" s="206"/>
      <c r="C133" s="206"/>
      <c r="D133" s="225" t="s">
        <v>1</v>
      </c>
      <c r="E133" s="225"/>
      <c r="F133" s="226"/>
      <c r="G133" s="226"/>
      <c r="H133" s="573">
        <f>SUM(H125:H132)</f>
        <v>1150</v>
      </c>
      <c r="I133" s="573"/>
      <c r="J133" s="574">
        <f>SUM(J130:J132)</f>
        <v>300</v>
      </c>
      <c r="K133" s="574">
        <f>SUM(K125:K132)</f>
        <v>120</v>
      </c>
      <c r="L133" s="575">
        <v>1570</v>
      </c>
      <c r="M133" s="199"/>
      <c r="N133" s="199"/>
    </row>
    <row r="134" spans="2:14" x14ac:dyDescent="0.25">
      <c r="B134" s="199"/>
      <c r="C134" s="199"/>
      <c r="D134" s="199"/>
      <c r="E134" s="199"/>
      <c r="F134" s="199"/>
      <c r="G134" s="199"/>
      <c r="H134" s="199"/>
      <c r="I134" s="199"/>
      <c r="J134" s="199"/>
      <c r="K134" s="199"/>
      <c r="L134" s="199"/>
      <c r="M134" s="199"/>
      <c r="N134" s="199"/>
    </row>
    <row r="135" spans="2:14" x14ac:dyDescent="0.25">
      <c r="B135" s="199"/>
      <c r="C135" s="199"/>
      <c r="D135" s="199"/>
      <c r="E135" s="199"/>
      <c r="F135" s="199"/>
      <c r="G135" s="199"/>
      <c r="H135" s="199"/>
      <c r="I135" s="199"/>
      <c r="J135" s="199"/>
      <c r="K135" s="199"/>
      <c r="L135" s="199"/>
      <c r="M135" s="199"/>
      <c r="N135" s="199"/>
    </row>
    <row r="136" spans="2:14" x14ac:dyDescent="0.25">
      <c r="B136" s="351"/>
      <c r="C136" s="351"/>
      <c r="D136" s="351" t="s">
        <v>307</v>
      </c>
      <c r="E136" s="351"/>
      <c r="F136" s="351"/>
      <c r="G136" s="351"/>
      <c r="H136" s="351"/>
      <c r="I136" s="351"/>
      <c r="J136" s="351"/>
      <c r="K136" s="351"/>
      <c r="L136" s="351"/>
      <c r="M136" s="199"/>
      <c r="N136" s="199"/>
    </row>
    <row r="137" spans="2:14" x14ac:dyDescent="0.25">
      <c r="B137" s="351"/>
      <c r="C137" s="351"/>
      <c r="D137" s="351"/>
      <c r="E137" s="697" t="s">
        <v>308</v>
      </c>
      <c r="F137" s="697"/>
      <c r="G137" s="697"/>
      <c r="H137" s="351"/>
      <c r="I137" s="351"/>
      <c r="J137" s="351"/>
      <c r="K137" s="351"/>
      <c r="L137" s="351"/>
      <c r="M137" s="199"/>
      <c r="N137" s="199"/>
    </row>
    <row r="138" spans="2:14" x14ac:dyDescent="0.25">
      <c r="B138" s="697" t="s">
        <v>309</v>
      </c>
      <c r="C138" s="697"/>
      <c r="D138" s="697"/>
      <c r="E138" s="697"/>
      <c r="F138" s="697"/>
      <c r="G138" s="697"/>
      <c r="H138" s="697"/>
      <c r="I138" s="697"/>
      <c r="J138" s="697"/>
      <c r="K138" s="697"/>
      <c r="L138" s="697"/>
      <c r="M138" s="199"/>
      <c r="N138" s="199"/>
    </row>
    <row r="139" spans="2:14" x14ac:dyDescent="0.25">
      <c r="B139" s="240"/>
      <c r="C139" s="240"/>
      <c r="D139" s="240"/>
      <c r="E139" s="240"/>
      <c r="F139" s="240"/>
      <c r="G139" s="240"/>
      <c r="H139" s="240"/>
      <c r="I139" s="240"/>
      <c r="J139" s="240"/>
      <c r="K139" s="240"/>
      <c r="L139" s="240"/>
      <c r="M139" s="199"/>
      <c r="N139" s="199"/>
    </row>
    <row r="140" spans="2:14" x14ac:dyDescent="0.25">
      <c r="B140" s="462" t="s">
        <v>133</v>
      </c>
      <c r="C140" s="462" t="s">
        <v>134</v>
      </c>
      <c r="D140" s="462" t="s">
        <v>168</v>
      </c>
      <c r="E140" s="462"/>
      <c r="F140" s="462" t="s">
        <v>137</v>
      </c>
      <c r="G140" s="462" t="s">
        <v>283</v>
      </c>
      <c r="H140" s="462" t="s">
        <v>138</v>
      </c>
      <c r="I140" s="462" t="s">
        <v>285</v>
      </c>
      <c r="J140" s="462" t="s">
        <v>310</v>
      </c>
      <c r="K140" s="462" t="s">
        <v>287</v>
      </c>
      <c r="L140" s="462" t="s">
        <v>1</v>
      </c>
      <c r="M140" s="199"/>
      <c r="N140" s="199"/>
    </row>
    <row r="141" spans="2:14" x14ac:dyDescent="0.25">
      <c r="B141" s="227">
        <v>1</v>
      </c>
      <c r="C141" s="352">
        <v>106</v>
      </c>
      <c r="D141" s="228" t="s">
        <v>311</v>
      </c>
      <c r="E141" s="228"/>
      <c r="F141" s="227" t="s">
        <v>312</v>
      </c>
      <c r="G141" s="227" t="s">
        <v>313</v>
      </c>
      <c r="H141" s="229">
        <v>270</v>
      </c>
      <c r="I141" s="229" t="s">
        <v>291</v>
      </c>
      <c r="J141" s="230">
        <v>0</v>
      </c>
      <c r="K141" s="229">
        <v>15</v>
      </c>
      <c r="L141" s="231">
        <v>285</v>
      </c>
      <c r="M141" s="199"/>
      <c r="N141" s="199"/>
    </row>
    <row r="142" spans="2:14" x14ac:dyDescent="0.25">
      <c r="B142" s="199"/>
      <c r="C142" s="199"/>
      <c r="D142" s="199"/>
      <c r="E142" s="199"/>
      <c r="F142" s="199"/>
      <c r="G142" s="199"/>
      <c r="H142" s="199"/>
      <c r="I142" s="199"/>
      <c r="J142" s="199"/>
      <c r="K142" s="199"/>
      <c r="L142" s="199"/>
      <c r="M142" s="199"/>
      <c r="N142" s="199"/>
    </row>
    <row r="143" spans="2:14" x14ac:dyDescent="0.25">
      <c r="B143" s="199"/>
      <c r="C143" s="199"/>
      <c r="D143" s="199"/>
      <c r="E143" s="199"/>
      <c r="F143" s="199"/>
      <c r="G143" s="199"/>
      <c r="H143" s="199"/>
      <c r="I143" s="199"/>
      <c r="J143" s="199"/>
      <c r="K143" s="199"/>
      <c r="L143" s="199"/>
      <c r="M143" s="199"/>
      <c r="N143" s="199"/>
    </row>
    <row r="144" spans="2:14" x14ac:dyDescent="0.25">
      <c r="B144" s="199"/>
      <c r="C144" s="199"/>
      <c r="D144" s="199"/>
      <c r="E144" s="199"/>
      <c r="F144" s="199"/>
      <c r="G144" s="199"/>
      <c r="H144" s="199"/>
      <c r="I144" s="199"/>
      <c r="J144" s="199"/>
      <c r="K144" s="199"/>
      <c r="L144" s="199"/>
      <c r="M144" s="199"/>
      <c r="N144" s="199"/>
    </row>
    <row r="145" spans="2:14" x14ac:dyDescent="0.25">
      <c r="B145" s="694" t="s">
        <v>2</v>
      </c>
      <c r="C145" s="694"/>
      <c r="D145" s="694"/>
      <c r="E145" s="694"/>
      <c r="F145" s="694"/>
      <c r="G145" s="694"/>
      <c r="H145" s="694"/>
      <c r="I145" s="694"/>
      <c r="J145" s="694"/>
      <c r="K145" s="694"/>
      <c r="L145" s="694"/>
      <c r="M145" s="694"/>
      <c r="N145" s="199"/>
    </row>
    <row r="146" spans="2:14" x14ac:dyDescent="0.25">
      <c r="B146" s="690" t="s">
        <v>314</v>
      </c>
      <c r="C146" s="690"/>
      <c r="D146" s="690"/>
      <c r="E146" s="690"/>
      <c r="F146" s="690"/>
      <c r="G146" s="690"/>
      <c r="H146" s="690"/>
      <c r="I146" s="690"/>
      <c r="J146" s="690"/>
      <c r="K146" s="690"/>
      <c r="L146" s="690"/>
      <c r="M146" s="690"/>
      <c r="N146" s="199"/>
    </row>
    <row r="147" spans="2:14" x14ac:dyDescent="0.25">
      <c r="B147" s="690" t="s">
        <v>315</v>
      </c>
      <c r="C147" s="690"/>
      <c r="D147" s="690"/>
      <c r="E147" s="690"/>
      <c r="F147" s="690"/>
      <c r="G147" s="690"/>
      <c r="H147" s="690"/>
      <c r="I147" s="690"/>
      <c r="J147" s="690"/>
      <c r="K147" s="690"/>
      <c r="L147" s="690"/>
      <c r="M147" s="690"/>
      <c r="N147" s="199"/>
    </row>
    <row r="148" spans="2:14" x14ac:dyDescent="0.25">
      <c r="B148" s="232"/>
      <c r="C148" s="232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199"/>
    </row>
    <row r="149" spans="2:14" x14ac:dyDescent="0.25">
      <c r="B149" s="466" t="s">
        <v>133</v>
      </c>
      <c r="C149" s="467" t="s">
        <v>134</v>
      </c>
      <c r="D149" s="466" t="s">
        <v>168</v>
      </c>
      <c r="E149" s="466" t="s">
        <v>137</v>
      </c>
      <c r="F149" s="466" t="s">
        <v>283</v>
      </c>
      <c r="G149" s="466" t="s">
        <v>284</v>
      </c>
      <c r="H149" s="466" t="s">
        <v>316</v>
      </c>
      <c r="I149" s="466" t="s">
        <v>317</v>
      </c>
      <c r="J149" s="466" t="s">
        <v>318</v>
      </c>
      <c r="K149" s="466" t="s">
        <v>319</v>
      </c>
      <c r="L149" s="466" t="s">
        <v>310</v>
      </c>
      <c r="M149" s="468" t="s">
        <v>5</v>
      </c>
      <c r="N149" s="199"/>
    </row>
    <row r="150" spans="2:14" x14ac:dyDescent="0.25">
      <c r="B150" s="580">
        <v>1</v>
      </c>
      <c r="C150" s="510">
        <v>79</v>
      </c>
      <c r="D150" s="528" t="s">
        <v>320</v>
      </c>
      <c r="E150" s="549" t="s">
        <v>321</v>
      </c>
      <c r="F150" s="549" t="s">
        <v>181</v>
      </c>
      <c r="G150" s="567">
        <v>110</v>
      </c>
      <c r="H150" s="567" t="s">
        <v>322</v>
      </c>
      <c r="I150" s="566">
        <v>0</v>
      </c>
      <c r="J150" s="567"/>
      <c r="K150" s="566">
        <v>15</v>
      </c>
      <c r="L150" s="567"/>
      <c r="M150" s="583">
        <f>+G150+I150+K150+J150</f>
        <v>125</v>
      </c>
      <c r="N150" s="199"/>
    </row>
    <row r="151" spans="2:14" x14ac:dyDescent="0.25">
      <c r="B151" s="580">
        <v>2</v>
      </c>
      <c r="C151" s="510">
        <v>81</v>
      </c>
      <c r="D151" s="528" t="s">
        <v>323</v>
      </c>
      <c r="E151" s="549" t="s">
        <v>321</v>
      </c>
      <c r="F151" s="549" t="s">
        <v>181</v>
      </c>
      <c r="G151" s="567">
        <v>110</v>
      </c>
      <c r="H151" s="567" t="s">
        <v>322</v>
      </c>
      <c r="I151" s="566">
        <v>0</v>
      </c>
      <c r="J151" s="567"/>
      <c r="K151" s="566">
        <v>15</v>
      </c>
      <c r="L151" s="567"/>
      <c r="M151" s="583">
        <f t="shared" ref="M151:M164" si="3">+G151+I151+K151+J151</f>
        <v>125</v>
      </c>
      <c r="N151" s="199"/>
    </row>
    <row r="152" spans="2:14" x14ac:dyDescent="0.25">
      <c r="B152" s="580">
        <v>3</v>
      </c>
      <c r="C152" s="510">
        <v>72</v>
      </c>
      <c r="D152" s="528" t="s">
        <v>324</v>
      </c>
      <c r="E152" s="549" t="s">
        <v>321</v>
      </c>
      <c r="F152" s="549" t="s">
        <v>214</v>
      </c>
      <c r="G152" s="567">
        <v>90</v>
      </c>
      <c r="H152" s="567" t="s">
        <v>322</v>
      </c>
      <c r="I152" s="566">
        <v>0</v>
      </c>
      <c r="J152" s="567"/>
      <c r="K152" s="566">
        <v>15</v>
      </c>
      <c r="L152" s="567"/>
      <c r="M152" s="583">
        <f t="shared" si="3"/>
        <v>105</v>
      </c>
      <c r="N152" s="199"/>
    </row>
    <row r="153" spans="2:14" x14ac:dyDescent="0.25">
      <c r="B153" s="580">
        <v>4</v>
      </c>
      <c r="C153" s="510">
        <v>73</v>
      </c>
      <c r="D153" s="528" t="s">
        <v>325</v>
      </c>
      <c r="E153" s="549" t="s">
        <v>321</v>
      </c>
      <c r="F153" s="549" t="s">
        <v>214</v>
      </c>
      <c r="G153" s="567">
        <v>90</v>
      </c>
      <c r="H153" s="567" t="s">
        <v>322</v>
      </c>
      <c r="I153" s="566">
        <v>0</v>
      </c>
      <c r="J153" s="567"/>
      <c r="K153" s="566">
        <v>15</v>
      </c>
      <c r="L153" s="567"/>
      <c r="M153" s="583">
        <f t="shared" si="3"/>
        <v>105</v>
      </c>
      <c r="N153" s="199"/>
    </row>
    <row r="154" spans="2:14" x14ac:dyDescent="0.25">
      <c r="B154" s="580">
        <v>5</v>
      </c>
      <c r="C154" s="510">
        <v>78</v>
      </c>
      <c r="D154" s="536" t="s">
        <v>326</v>
      </c>
      <c r="E154" s="549" t="s">
        <v>327</v>
      </c>
      <c r="F154" s="549" t="s">
        <v>214</v>
      </c>
      <c r="G154" s="567">
        <v>90</v>
      </c>
      <c r="H154" s="567" t="s">
        <v>181</v>
      </c>
      <c r="I154" s="566">
        <v>130</v>
      </c>
      <c r="J154" s="567">
        <v>15</v>
      </c>
      <c r="K154" s="566"/>
      <c r="L154" s="567"/>
      <c r="M154" s="583">
        <f t="shared" si="3"/>
        <v>235</v>
      </c>
      <c r="N154" s="199"/>
    </row>
    <row r="155" spans="2:14" x14ac:dyDescent="0.25">
      <c r="B155" s="580">
        <v>6</v>
      </c>
      <c r="C155" s="510">
        <v>75</v>
      </c>
      <c r="D155" s="536" t="s">
        <v>328</v>
      </c>
      <c r="E155" s="549" t="s">
        <v>327</v>
      </c>
      <c r="F155" s="549" t="s">
        <v>214</v>
      </c>
      <c r="G155" s="567">
        <v>90</v>
      </c>
      <c r="H155" s="567" t="s">
        <v>214</v>
      </c>
      <c r="I155" s="566">
        <v>90</v>
      </c>
      <c r="J155" s="567">
        <v>15</v>
      </c>
      <c r="K155" s="566"/>
      <c r="L155" s="567"/>
      <c r="M155" s="583">
        <f t="shared" si="3"/>
        <v>195</v>
      </c>
      <c r="N155" s="199"/>
    </row>
    <row r="156" spans="2:14" x14ac:dyDescent="0.25">
      <c r="B156" s="581">
        <v>7</v>
      </c>
      <c r="C156" s="510">
        <v>76</v>
      </c>
      <c r="D156" s="536" t="s">
        <v>329</v>
      </c>
      <c r="E156" s="549" t="s">
        <v>327</v>
      </c>
      <c r="F156" s="549" t="s">
        <v>214</v>
      </c>
      <c r="G156" s="567">
        <v>90</v>
      </c>
      <c r="H156" s="567" t="s">
        <v>322</v>
      </c>
      <c r="I156" s="566">
        <v>0</v>
      </c>
      <c r="J156" s="567">
        <v>15</v>
      </c>
      <c r="K156" s="566"/>
      <c r="L156" s="567"/>
      <c r="M156" s="583">
        <f t="shared" si="3"/>
        <v>105</v>
      </c>
      <c r="N156" s="199"/>
    </row>
    <row r="157" spans="2:14" x14ac:dyDescent="0.25">
      <c r="B157" s="581">
        <v>8</v>
      </c>
      <c r="C157" s="510">
        <v>77</v>
      </c>
      <c r="D157" s="536" t="s">
        <v>330</v>
      </c>
      <c r="E157" s="549" t="s">
        <v>327</v>
      </c>
      <c r="F157" s="549" t="s">
        <v>214</v>
      </c>
      <c r="G157" s="567">
        <v>90</v>
      </c>
      <c r="H157" s="567" t="s">
        <v>322</v>
      </c>
      <c r="I157" s="566">
        <v>0</v>
      </c>
      <c r="J157" s="567">
        <v>15</v>
      </c>
      <c r="K157" s="566"/>
      <c r="L157" s="567"/>
      <c r="M157" s="583">
        <f t="shared" si="3"/>
        <v>105</v>
      </c>
      <c r="N157" s="199"/>
    </row>
    <row r="158" spans="2:14" x14ac:dyDescent="0.25">
      <c r="B158" s="581">
        <v>9</v>
      </c>
      <c r="C158" s="510">
        <v>82</v>
      </c>
      <c r="D158" s="536" t="s">
        <v>331</v>
      </c>
      <c r="E158" s="549" t="s">
        <v>332</v>
      </c>
      <c r="F158" s="549" t="s">
        <v>333</v>
      </c>
      <c r="G158" s="567">
        <v>680</v>
      </c>
      <c r="H158" s="567" t="s">
        <v>322</v>
      </c>
      <c r="I158" s="566">
        <v>0</v>
      </c>
      <c r="J158" s="567"/>
      <c r="K158" s="566">
        <v>15</v>
      </c>
      <c r="L158" s="567"/>
      <c r="M158" s="583">
        <f t="shared" si="3"/>
        <v>695</v>
      </c>
      <c r="N158" s="199"/>
    </row>
    <row r="159" spans="2:14" x14ac:dyDescent="0.25">
      <c r="B159" s="581">
        <v>10</v>
      </c>
      <c r="C159" s="510">
        <v>70</v>
      </c>
      <c r="D159" s="536" t="s">
        <v>334</v>
      </c>
      <c r="E159" s="549" t="s">
        <v>321</v>
      </c>
      <c r="F159" s="549" t="s">
        <v>214</v>
      </c>
      <c r="G159" s="567">
        <v>90</v>
      </c>
      <c r="H159" s="567" t="s">
        <v>322</v>
      </c>
      <c r="I159" s="566">
        <v>0</v>
      </c>
      <c r="J159" s="567"/>
      <c r="K159" s="566">
        <v>15</v>
      </c>
      <c r="L159" s="567"/>
      <c r="M159" s="583">
        <f t="shared" si="3"/>
        <v>105</v>
      </c>
      <c r="N159" s="199"/>
    </row>
    <row r="160" spans="2:14" x14ac:dyDescent="0.25">
      <c r="B160" s="581">
        <v>11</v>
      </c>
      <c r="C160" s="510">
        <v>74</v>
      </c>
      <c r="D160" s="536" t="s">
        <v>335</v>
      </c>
      <c r="E160" s="549" t="s">
        <v>321</v>
      </c>
      <c r="F160" s="549" t="s">
        <v>214</v>
      </c>
      <c r="G160" s="567">
        <v>90</v>
      </c>
      <c r="H160" s="567" t="s">
        <v>322</v>
      </c>
      <c r="I160" s="566">
        <v>0</v>
      </c>
      <c r="J160" s="567"/>
      <c r="K160" s="566">
        <v>15</v>
      </c>
      <c r="L160" s="567"/>
      <c r="M160" s="583">
        <f t="shared" si="3"/>
        <v>105</v>
      </c>
      <c r="N160" s="199"/>
    </row>
    <row r="161" spans="2:14" x14ac:dyDescent="0.25">
      <c r="B161" s="581">
        <v>12</v>
      </c>
      <c r="C161" s="510">
        <v>85</v>
      </c>
      <c r="D161" s="536" t="s">
        <v>336</v>
      </c>
      <c r="E161" s="549" t="s">
        <v>337</v>
      </c>
      <c r="F161" s="549" t="s">
        <v>214</v>
      </c>
      <c r="G161" s="567">
        <v>90</v>
      </c>
      <c r="H161" s="567" t="s">
        <v>322</v>
      </c>
      <c r="I161" s="566">
        <v>0</v>
      </c>
      <c r="J161" s="567">
        <v>15</v>
      </c>
      <c r="K161" s="566"/>
      <c r="L161" s="567"/>
      <c r="M161" s="583">
        <f t="shared" si="3"/>
        <v>105</v>
      </c>
      <c r="N161" s="199"/>
    </row>
    <row r="162" spans="2:14" x14ac:dyDescent="0.25">
      <c r="B162" s="581">
        <v>13</v>
      </c>
      <c r="C162" s="510">
        <v>80</v>
      </c>
      <c r="D162" s="536" t="s">
        <v>338</v>
      </c>
      <c r="E162" s="549" t="s">
        <v>327</v>
      </c>
      <c r="F162" s="549" t="s">
        <v>181</v>
      </c>
      <c r="G162" s="567">
        <v>110</v>
      </c>
      <c r="H162" s="567" t="s">
        <v>214</v>
      </c>
      <c r="I162" s="566">
        <v>100</v>
      </c>
      <c r="J162" s="567">
        <v>15</v>
      </c>
      <c r="K162" s="566"/>
      <c r="L162" s="567"/>
      <c r="M162" s="583">
        <f t="shared" si="3"/>
        <v>225</v>
      </c>
      <c r="N162" s="199"/>
    </row>
    <row r="163" spans="2:14" x14ac:dyDescent="0.25">
      <c r="B163" s="581">
        <v>14</v>
      </c>
      <c r="C163" s="510">
        <v>71</v>
      </c>
      <c r="D163" s="536" t="s">
        <v>339</v>
      </c>
      <c r="E163" s="549" t="s">
        <v>327</v>
      </c>
      <c r="F163" s="549" t="s">
        <v>214</v>
      </c>
      <c r="G163" s="567">
        <v>90</v>
      </c>
      <c r="H163" s="567" t="s">
        <v>214</v>
      </c>
      <c r="I163" s="566">
        <v>90</v>
      </c>
      <c r="J163" s="567">
        <v>15</v>
      </c>
      <c r="K163" s="566"/>
      <c r="L163" s="567"/>
      <c r="M163" s="583">
        <f t="shared" si="3"/>
        <v>195</v>
      </c>
      <c r="N163" s="199"/>
    </row>
    <row r="164" spans="2:14" x14ac:dyDescent="0.25">
      <c r="B164" s="201"/>
      <c r="C164" s="201"/>
      <c r="D164" s="233" t="s">
        <v>5</v>
      </c>
      <c r="E164" s="207"/>
      <c r="F164" s="207"/>
      <c r="G164" s="554">
        <f>SUM(G150:G163)</f>
        <v>1910</v>
      </c>
      <c r="H164" s="554"/>
      <c r="I164" s="582">
        <f>SUM(I150:I163)</f>
        <v>410</v>
      </c>
      <c r="J164" s="554">
        <f>SUM(J150:J163)</f>
        <v>105</v>
      </c>
      <c r="K164" s="582">
        <f>SUM(K150:K163)</f>
        <v>105</v>
      </c>
      <c r="L164" s="554"/>
      <c r="M164" s="584">
        <f t="shared" si="3"/>
        <v>2530</v>
      </c>
      <c r="N164" s="199"/>
    </row>
    <row r="165" spans="2:14" x14ac:dyDescent="0.25">
      <c r="B165" s="199"/>
      <c r="C165" s="199"/>
      <c r="D165" s="199"/>
      <c r="E165" s="199"/>
      <c r="F165" s="199"/>
      <c r="G165" s="199"/>
      <c r="H165" s="199"/>
      <c r="I165" s="199"/>
      <c r="J165" s="199"/>
      <c r="K165" s="199"/>
      <c r="L165" s="199"/>
      <c r="M165" s="199"/>
      <c r="N165" s="199"/>
    </row>
    <row r="166" spans="2:14" x14ac:dyDescent="0.25">
      <c r="B166" s="199"/>
      <c r="C166" s="199"/>
      <c r="D166" s="199"/>
      <c r="E166" s="199"/>
      <c r="F166" s="199"/>
      <c r="G166" s="199"/>
      <c r="H166" s="199"/>
      <c r="I166" s="199"/>
      <c r="J166" s="199"/>
      <c r="K166" s="199"/>
      <c r="L166" s="199"/>
      <c r="M166" s="199"/>
      <c r="N166" s="199"/>
    </row>
    <row r="167" spans="2:14" x14ac:dyDescent="0.25">
      <c r="B167" s="199"/>
      <c r="C167" s="199"/>
      <c r="D167" s="199"/>
      <c r="E167" s="199"/>
      <c r="F167" s="199"/>
      <c r="G167" s="199"/>
      <c r="H167" s="199"/>
      <c r="I167" s="199"/>
      <c r="J167" s="199"/>
      <c r="K167" s="199"/>
      <c r="L167" s="199"/>
      <c r="M167" s="199"/>
      <c r="N167" s="199"/>
    </row>
    <row r="168" spans="2:14" x14ac:dyDescent="0.25">
      <c r="B168" s="694" t="s">
        <v>278</v>
      </c>
      <c r="C168" s="694"/>
      <c r="D168" s="694"/>
      <c r="E168" s="694"/>
      <c r="F168" s="694"/>
      <c r="G168" s="694"/>
      <c r="H168" s="694"/>
      <c r="I168" s="694"/>
      <c r="J168" s="694"/>
      <c r="K168" s="694"/>
      <c r="L168" s="694"/>
      <c r="M168" s="694"/>
      <c r="N168" s="694"/>
    </row>
    <row r="169" spans="2:14" x14ac:dyDescent="0.25">
      <c r="B169" s="690" t="s">
        <v>340</v>
      </c>
      <c r="C169" s="690"/>
      <c r="D169" s="690"/>
      <c r="E169" s="690"/>
      <c r="F169" s="690"/>
      <c r="G169" s="690"/>
      <c r="H169" s="690"/>
      <c r="I169" s="690"/>
      <c r="J169" s="690"/>
      <c r="K169" s="690"/>
      <c r="L169" s="690"/>
      <c r="M169" s="690"/>
      <c r="N169" s="690"/>
    </row>
    <row r="170" spans="2:14" x14ac:dyDescent="0.25">
      <c r="B170" s="690" t="s">
        <v>341</v>
      </c>
      <c r="C170" s="690"/>
      <c r="D170" s="690"/>
      <c r="E170" s="690"/>
      <c r="F170" s="690"/>
      <c r="G170" s="690"/>
      <c r="H170" s="690"/>
      <c r="I170" s="690"/>
      <c r="J170" s="690"/>
      <c r="K170" s="690"/>
      <c r="L170" s="690"/>
      <c r="M170" s="690"/>
      <c r="N170" s="690"/>
    </row>
    <row r="171" spans="2:14" x14ac:dyDescent="0.25">
      <c r="B171" s="232"/>
      <c r="C171" s="232"/>
      <c r="D171" s="200"/>
      <c r="E171" s="200"/>
      <c r="F171" s="200"/>
      <c r="G171" s="200"/>
      <c r="H171" s="200"/>
      <c r="I171" s="200"/>
      <c r="J171" s="200"/>
      <c r="K171" s="200"/>
      <c r="L171" s="200"/>
      <c r="M171" s="200"/>
      <c r="N171" s="200"/>
    </row>
    <row r="172" spans="2:14" x14ac:dyDescent="0.25">
      <c r="B172" s="461" t="s">
        <v>133</v>
      </c>
      <c r="C172" s="461" t="s">
        <v>134</v>
      </c>
      <c r="D172" s="461" t="s">
        <v>32</v>
      </c>
      <c r="E172" s="461" t="s">
        <v>136</v>
      </c>
      <c r="F172" s="461" t="s">
        <v>137</v>
      </c>
      <c r="G172" s="461" t="s">
        <v>283</v>
      </c>
      <c r="H172" s="461" t="s">
        <v>284</v>
      </c>
      <c r="I172" s="461" t="s">
        <v>316</v>
      </c>
      <c r="J172" s="461" t="s">
        <v>317</v>
      </c>
      <c r="K172" s="461" t="s">
        <v>318</v>
      </c>
      <c r="L172" s="461" t="s">
        <v>319</v>
      </c>
      <c r="M172" s="461" t="s">
        <v>310</v>
      </c>
      <c r="N172" s="461" t="s">
        <v>5</v>
      </c>
    </row>
    <row r="173" spans="2:14" x14ac:dyDescent="0.25">
      <c r="B173" s="234">
        <v>1</v>
      </c>
      <c r="C173" s="235">
        <v>86</v>
      </c>
      <c r="D173" s="207" t="s">
        <v>342</v>
      </c>
      <c r="E173" s="236">
        <v>650220056</v>
      </c>
      <c r="F173" s="207" t="s">
        <v>343</v>
      </c>
      <c r="G173" s="234" t="s">
        <v>175</v>
      </c>
      <c r="H173" s="587">
        <v>110</v>
      </c>
      <c r="I173" s="217" t="s">
        <v>175</v>
      </c>
      <c r="J173" s="585">
        <v>110</v>
      </c>
      <c r="K173" s="585"/>
      <c r="L173" s="585">
        <v>15</v>
      </c>
      <c r="M173" s="585"/>
      <c r="N173" s="585">
        <f>+H173+J173+L173</f>
        <v>235</v>
      </c>
    </row>
    <row r="174" spans="2:14" x14ac:dyDescent="0.25">
      <c r="B174" s="234">
        <v>2</v>
      </c>
      <c r="C174" s="235">
        <v>87</v>
      </c>
      <c r="D174" s="207" t="s">
        <v>344</v>
      </c>
      <c r="E174" s="207">
        <v>1804172458</v>
      </c>
      <c r="F174" s="207" t="s">
        <v>345</v>
      </c>
      <c r="G174" s="207" t="s">
        <v>173</v>
      </c>
      <c r="H174" s="587">
        <v>90</v>
      </c>
      <c r="I174" s="207"/>
      <c r="J174" s="585"/>
      <c r="K174" s="585"/>
      <c r="L174" s="585">
        <v>15</v>
      </c>
      <c r="M174" s="585"/>
      <c r="N174" s="585">
        <f t="shared" ref="N174:N189" si="4">+H174+J174+L174</f>
        <v>105</v>
      </c>
    </row>
    <row r="175" spans="2:14" x14ac:dyDescent="0.25">
      <c r="B175" s="234">
        <v>3</v>
      </c>
      <c r="C175" s="235">
        <v>88</v>
      </c>
      <c r="D175" s="207" t="s">
        <v>346</v>
      </c>
      <c r="E175" s="207">
        <v>1850987247</v>
      </c>
      <c r="F175" s="207" t="s">
        <v>345</v>
      </c>
      <c r="G175" s="207" t="s">
        <v>173</v>
      </c>
      <c r="H175" s="587">
        <v>90</v>
      </c>
      <c r="I175" s="207"/>
      <c r="J175" s="585"/>
      <c r="K175" s="585"/>
      <c r="L175" s="585">
        <v>15</v>
      </c>
      <c r="M175" s="585"/>
      <c r="N175" s="585">
        <f t="shared" si="4"/>
        <v>105</v>
      </c>
    </row>
    <row r="176" spans="2:14" x14ac:dyDescent="0.25">
      <c r="B176" s="234">
        <v>4</v>
      </c>
      <c r="C176" s="235">
        <v>89</v>
      </c>
      <c r="D176" s="207" t="s">
        <v>347</v>
      </c>
      <c r="E176" s="237">
        <v>650195506</v>
      </c>
      <c r="F176" s="207" t="s">
        <v>343</v>
      </c>
      <c r="G176" s="207" t="s">
        <v>173</v>
      </c>
      <c r="H176" s="587">
        <v>90</v>
      </c>
      <c r="I176" s="207"/>
      <c r="J176" s="585"/>
      <c r="K176" s="585"/>
      <c r="L176" s="585">
        <v>15</v>
      </c>
      <c r="M176" s="585"/>
      <c r="N176" s="585">
        <f t="shared" si="4"/>
        <v>105</v>
      </c>
    </row>
    <row r="177" spans="2:14" x14ac:dyDescent="0.25">
      <c r="B177" s="234">
        <v>5</v>
      </c>
      <c r="C177" s="235">
        <v>90</v>
      </c>
      <c r="D177" s="207" t="s">
        <v>348</v>
      </c>
      <c r="E177" s="237">
        <v>650133341</v>
      </c>
      <c r="F177" s="207" t="s">
        <v>349</v>
      </c>
      <c r="G177" s="207" t="s">
        <v>173</v>
      </c>
      <c r="H177" s="587">
        <v>90</v>
      </c>
      <c r="I177" s="238"/>
      <c r="J177" s="585"/>
      <c r="K177" s="585"/>
      <c r="L177" s="585">
        <v>15</v>
      </c>
      <c r="M177" s="585"/>
      <c r="N177" s="585">
        <f t="shared" si="4"/>
        <v>105</v>
      </c>
    </row>
    <row r="178" spans="2:14" x14ac:dyDescent="0.25">
      <c r="B178" s="234">
        <v>6</v>
      </c>
      <c r="C178" s="235">
        <v>91</v>
      </c>
      <c r="D178" s="207" t="s">
        <v>350</v>
      </c>
      <c r="E178" s="237">
        <v>605170257</v>
      </c>
      <c r="F178" s="207" t="s">
        <v>349</v>
      </c>
      <c r="G178" s="207" t="s">
        <v>173</v>
      </c>
      <c r="H178" s="587">
        <v>90</v>
      </c>
      <c r="I178" s="238"/>
      <c r="J178" s="585"/>
      <c r="K178" s="585"/>
      <c r="L178" s="585">
        <v>15</v>
      </c>
      <c r="M178" s="585"/>
      <c r="N178" s="585">
        <f t="shared" si="4"/>
        <v>105</v>
      </c>
    </row>
    <row r="179" spans="2:14" x14ac:dyDescent="0.25">
      <c r="B179" s="239">
        <v>7</v>
      </c>
      <c r="C179" s="235">
        <v>92</v>
      </c>
      <c r="D179" s="207" t="s">
        <v>351</v>
      </c>
      <c r="E179" s="207">
        <v>1805403084</v>
      </c>
      <c r="F179" s="207" t="s">
        <v>345</v>
      </c>
      <c r="G179" s="207" t="s">
        <v>173</v>
      </c>
      <c r="H179" s="587">
        <v>90</v>
      </c>
      <c r="I179" s="207"/>
      <c r="J179" s="585"/>
      <c r="K179" s="585"/>
      <c r="L179" s="585">
        <v>15</v>
      </c>
      <c r="M179" s="585"/>
      <c r="N179" s="585">
        <f t="shared" si="4"/>
        <v>105</v>
      </c>
    </row>
    <row r="180" spans="2:14" x14ac:dyDescent="0.25">
      <c r="B180" s="239">
        <v>8</v>
      </c>
      <c r="C180" s="235">
        <v>93</v>
      </c>
      <c r="D180" s="207" t="s">
        <v>352</v>
      </c>
      <c r="E180" s="207">
        <v>1850059641</v>
      </c>
      <c r="F180" s="207" t="s">
        <v>345</v>
      </c>
      <c r="G180" s="207" t="s">
        <v>173</v>
      </c>
      <c r="H180" s="587">
        <v>90</v>
      </c>
      <c r="I180" s="207"/>
      <c r="J180" s="585"/>
      <c r="K180" s="585"/>
      <c r="L180" s="585">
        <v>15</v>
      </c>
      <c r="M180" s="585"/>
      <c r="N180" s="585">
        <f t="shared" si="4"/>
        <v>105</v>
      </c>
    </row>
    <row r="181" spans="2:14" x14ac:dyDescent="0.25">
      <c r="B181" s="239">
        <v>9</v>
      </c>
      <c r="C181" s="235">
        <v>94</v>
      </c>
      <c r="D181" s="207" t="s">
        <v>353</v>
      </c>
      <c r="E181" s="237">
        <v>605597038</v>
      </c>
      <c r="F181" s="207" t="s">
        <v>349</v>
      </c>
      <c r="G181" s="207" t="s">
        <v>175</v>
      </c>
      <c r="H181" s="587">
        <v>110</v>
      </c>
      <c r="I181" s="207"/>
      <c r="J181" s="585"/>
      <c r="K181" s="585"/>
      <c r="L181" s="585">
        <v>15</v>
      </c>
      <c r="M181" s="585"/>
      <c r="N181" s="585">
        <f t="shared" si="4"/>
        <v>125</v>
      </c>
    </row>
    <row r="182" spans="2:14" x14ac:dyDescent="0.25">
      <c r="B182" s="239">
        <v>10</v>
      </c>
      <c r="C182" s="235">
        <v>95</v>
      </c>
      <c r="D182" s="207" t="s">
        <v>354</v>
      </c>
      <c r="E182" s="237">
        <v>605745926</v>
      </c>
      <c r="F182" s="207" t="s">
        <v>349</v>
      </c>
      <c r="G182" s="207" t="s">
        <v>175</v>
      </c>
      <c r="H182" s="587">
        <v>110</v>
      </c>
      <c r="I182" s="207"/>
      <c r="J182" s="585"/>
      <c r="K182" s="585"/>
      <c r="L182" s="585">
        <v>15</v>
      </c>
      <c r="M182" s="585"/>
      <c r="N182" s="585">
        <f t="shared" si="4"/>
        <v>125</v>
      </c>
    </row>
    <row r="183" spans="2:14" x14ac:dyDescent="0.25">
      <c r="B183" s="239">
        <v>11</v>
      </c>
      <c r="C183" s="235">
        <v>96</v>
      </c>
      <c r="D183" s="207" t="s">
        <v>355</v>
      </c>
      <c r="E183" s="237">
        <v>605529783</v>
      </c>
      <c r="F183" s="207" t="s">
        <v>349</v>
      </c>
      <c r="G183" s="207" t="s">
        <v>356</v>
      </c>
      <c r="H183" s="587">
        <v>130</v>
      </c>
      <c r="I183" s="217" t="s">
        <v>357</v>
      </c>
      <c r="J183" s="585">
        <v>130</v>
      </c>
      <c r="K183" s="585"/>
      <c r="L183" s="585">
        <v>15</v>
      </c>
      <c r="M183" s="585"/>
      <c r="N183" s="585">
        <f t="shared" si="4"/>
        <v>275</v>
      </c>
    </row>
    <row r="184" spans="2:14" x14ac:dyDescent="0.25">
      <c r="B184" s="239">
        <v>12</v>
      </c>
      <c r="C184" s="235">
        <v>97</v>
      </c>
      <c r="D184" s="207" t="s">
        <v>358</v>
      </c>
      <c r="E184" s="237">
        <v>604871210</v>
      </c>
      <c r="F184" s="207" t="s">
        <v>349</v>
      </c>
      <c r="G184" s="207" t="s">
        <v>356</v>
      </c>
      <c r="H184" s="587">
        <v>130</v>
      </c>
      <c r="I184" s="217" t="s">
        <v>357</v>
      </c>
      <c r="J184" s="585">
        <v>130</v>
      </c>
      <c r="K184" s="585"/>
      <c r="L184" s="585">
        <v>15</v>
      </c>
      <c r="M184" s="585"/>
      <c r="N184" s="585">
        <f t="shared" si="4"/>
        <v>275</v>
      </c>
    </row>
    <row r="185" spans="2:14" x14ac:dyDescent="0.25">
      <c r="B185" s="239">
        <v>13</v>
      </c>
      <c r="C185" s="235">
        <v>98</v>
      </c>
      <c r="D185" s="207" t="s">
        <v>359</v>
      </c>
      <c r="E185" s="237">
        <v>650148885</v>
      </c>
      <c r="F185" s="207" t="s">
        <v>349</v>
      </c>
      <c r="G185" s="207" t="s">
        <v>175</v>
      </c>
      <c r="H185" s="587">
        <v>110</v>
      </c>
      <c r="I185" s="217" t="s">
        <v>175</v>
      </c>
      <c r="J185" s="585">
        <v>110</v>
      </c>
      <c r="K185" s="585"/>
      <c r="L185" s="585">
        <v>15</v>
      </c>
      <c r="M185" s="585"/>
      <c r="N185" s="585">
        <f t="shared" si="4"/>
        <v>235</v>
      </c>
    </row>
    <row r="186" spans="2:14" x14ac:dyDescent="0.25">
      <c r="B186" s="239">
        <v>14</v>
      </c>
      <c r="C186" s="235">
        <v>99</v>
      </c>
      <c r="D186" s="207" t="s">
        <v>360</v>
      </c>
      <c r="E186" s="207">
        <v>501684351</v>
      </c>
      <c r="F186" s="207" t="s">
        <v>361</v>
      </c>
      <c r="G186" s="207" t="s">
        <v>362</v>
      </c>
      <c r="H186" s="587">
        <v>160</v>
      </c>
      <c r="I186" s="238"/>
      <c r="J186" s="585"/>
      <c r="K186" s="585"/>
      <c r="L186" s="585">
        <v>15</v>
      </c>
      <c r="M186" s="585"/>
      <c r="N186" s="585">
        <f t="shared" si="4"/>
        <v>175</v>
      </c>
    </row>
    <row r="187" spans="2:14" x14ac:dyDescent="0.25">
      <c r="B187" s="239">
        <v>15</v>
      </c>
      <c r="C187" s="239" t="s">
        <v>1953</v>
      </c>
      <c r="D187" s="207" t="s">
        <v>363</v>
      </c>
      <c r="E187" s="207">
        <v>603957093</v>
      </c>
      <c r="F187" s="207" t="s">
        <v>364</v>
      </c>
      <c r="G187" s="207"/>
      <c r="H187" s="587"/>
      <c r="I187" s="217" t="s">
        <v>365</v>
      </c>
      <c r="J187" s="585">
        <v>150</v>
      </c>
      <c r="K187" s="585"/>
      <c r="L187" s="585"/>
      <c r="M187" s="585"/>
      <c r="N187" s="585">
        <f t="shared" si="4"/>
        <v>150</v>
      </c>
    </row>
    <row r="188" spans="2:14" x14ac:dyDescent="0.25">
      <c r="B188" s="239">
        <v>16</v>
      </c>
      <c r="C188" s="239" t="s">
        <v>1953</v>
      </c>
      <c r="D188" s="207" t="s">
        <v>366</v>
      </c>
      <c r="E188" s="207">
        <v>603117060</v>
      </c>
      <c r="F188" s="207" t="s">
        <v>364</v>
      </c>
      <c r="G188" s="207"/>
      <c r="H188" s="587"/>
      <c r="I188" s="217" t="s">
        <v>175</v>
      </c>
      <c r="J188" s="585">
        <v>130</v>
      </c>
      <c r="K188" s="585"/>
      <c r="L188" s="585"/>
      <c r="M188" s="585"/>
      <c r="N188" s="585">
        <f t="shared" si="4"/>
        <v>130</v>
      </c>
    </row>
    <row r="189" spans="2:14" x14ac:dyDescent="0.25">
      <c r="B189" s="239">
        <v>17</v>
      </c>
      <c r="C189" s="239" t="s">
        <v>1953</v>
      </c>
      <c r="D189" s="207" t="s">
        <v>367</v>
      </c>
      <c r="E189" s="207">
        <v>603050295</v>
      </c>
      <c r="F189" s="207" t="s">
        <v>368</v>
      </c>
      <c r="G189" s="207"/>
      <c r="H189" s="587"/>
      <c r="I189" s="217" t="s">
        <v>357</v>
      </c>
      <c r="J189" s="585">
        <v>150</v>
      </c>
      <c r="K189" s="585"/>
      <c r="L189" s="585"/>
      <c r="M189" s="585"/>
      <c r="N189" s="585">
        <f t="shared" si="4"/>
        <v>150</v>
      </c>
    </row>
    <row r="190" spans="2:14" x14ac:dyDescent="0.25">
      <c r="B190" s="225"/>
      <c r="C190" s="225"/>
      <c r="D190" s="225" t="s">
        <v>5</v>
      </c>
      <c r="E190" s="225"/>
      <c r="F190" s="238"/>
      <c r="G190" s="238"/>
      <c r="H190" s="588">
        <f>SUM(H173:H186)</f>
        <v>1490</v>
      </c>
      <c r="I190" s="238"/>
      <c r="J190" s="586">
        <f>SUM(J173:J189)</f>
        <v>910</v>
      </c>
      <c r="K190" s="586">
        <f>SUM(K173:K186)</f>
        <v>0</v>
      </c>
      <c r="L190" s="586">
        <f>SUM(L173:L186)</f>
        <v>210</v>
      </c>
      <c r="M190" s="586"/>
      <c r="N190" s="557">
        <f>SUM(N173:N189)</f>
        <v>2610</v>
      </c>
    </row>
    <row r="191" spans="2:14" x14ac:dyDescent="0.25">
      <c r="B191" s="199"/>
      <c r="C191" s="199"/>
      <c r="D191" s="199"/>
      <c r="E191" s="199"/>
      <c r="F191" s="199"/>
      <c r="G191" s="199"/>
      <c r="H191" s="199"/>
      <c r="I191" s="199"/>
      <c r="J191" s="199"/>
      <c r="K191" s="199"/>
      <c r="L191" s="199"/>
      <c r="M191" s="199"/>
      <c r="N191" s="199"/>
    </row>
    <row r="192" spans="2:14" x14ac:dyDescent="0.25">
      <c r="B192" s="199"/>
      <c r="C192" s="199"/>
      <c r="D192" s="199"/>
      <c r="E192" s="199"/>
      <c r="F192" s="199"/>
      <c r="G192" s="199"/>
      <c r="H192" s="199"/>
      <c r="I192" s="199"/>
      <c r="J192" s="199"/>
      <c r="K192" s="199"/>
      <c r="L192" s="199"/>
      <c r="M192" s="199"/>
      <c r="N192" s="199"/>
    </row>
    <row r="193" spans="2:14" x14ac:dyDescent="0.25">
      <c r="B193" s="690" t="s">
        <v>369</v>
      </c>
      <c r="C193" s="690"/>
      <c r="D193" s="690"/>
      <c r="E193" s="690"/>
      <c r="F193" s="690"/>
      <c r="G193" s="690"/>
      <c r="H193" s="690"/>
      <c r="I193" s="690"/>
      <c r="J193" s="690"/>
      <c r="K193" s="690"/>
      <c r="L193" s="690"/>
      <c r="M193" s="690"/>
      <c r="N193" s="199"/>
    </row>
    <row r="194" spans="2:14" x14ac:dyDescent="0.25">
      <c r="B194" s="690" t="s">
        <v>370</v>
      </c>
      <c r="C194" s="690"/>
      <c r="D194" s="690"/>
      <c r="E194" s="690"/>
      <c r="F194" s="690"/>
      <c r="G194" s="690"/>
      <c r="H194" s="690"/>
      <c r="I194" s="690"/>
      <c r="J194" s="690"/>
      <c r="K194" s="690"/>
      <c r="L194" s="690"/>
      <c r="M194" s="690"/>
      <c r="N194" s="199"/>
    </row>
    <row r="195" spans="2:14" x14ac:dyDescent="0.25">
      <c r="B195" s="690" t="s">
        <v>371</v>
      </c>
      <c r="C195" s="690"/>
      <c r="D195" s="690"/>
      <c r="E195" s="690"/>
      <c r="F195" s="690"/>
      <c r="G195" s="690"/>
      <c r="H195" s="690"/>
      <c r="I195" s="690"/>
      <c r="J195" s="690"/>
      <c r="K195" s="690"/>
      <c r="L195" s="690"/>
      <c r="M195" s="690"/>
      <c r="N195" s="199"/>
    </row>
    <row r="196" spans="2:14" x14ac:dyDescent="0.25">
      <c r="B196" s="232"/>
      <c r="C196" s="232"/>
      <c r="D196" s="232"/>
      <c r="E196" s="200"/>
      <c r="F196" s="200"/>
      <c r="G196" s="200"/>
      <c r="H196" s="200"/>
      <c r="I196" s="200"/>
      <c r="J196" s="200"/>
      <c r="K196" s="200"/>
      <c r="L196" s="240"/>
      <c r="M196" s="200"/>
      <c r="N196" s="199"/>
    </row>
    <row r="197" spans="2:14" x14ac:dyDescent="0.25">
      <c r="B197" s="462" t="s">
        <v>133</v>
      </c>
      <c r="C197" s="462" t="s">
        <v>134</v>
      </c>
      <c r="D197" s="469" t="s">
        <v>372</v>
      </c>
      <c r="E197" s="469" t="s">
        <v>373</v>
      </c>
      <c r="F197" s="469" t="s">
        <v>374</v>
      </c>
      <c r="G197" s="469" t="s">
        <v>375</v>
      </c>
      <c r="H197" s="469" t="s">
        <v>376</v>
      </c>
      <c r="I197" s="469" t="s">
        <v>169</v>
      </c>
      <c r="J197" s="469" t="s">
        <v>377</v>
      </c>
      <c r="K197" s="469" t="s">
        <v>199</v>
      </c>
      <c r="L197" s="469" t="s">
        <v>200</v>
      </c>
      <c r="M197" s="469" t="s">
        <v>1</v>
      </c>
      <c r="N197" s="199"/>
    </row>
    <row r="198" spans="2:14" x14ac:dyDescent="0.25">
      <c r="B198" s="589">
        <v>1</v>
      </c>
      <c r="C198" s="510">
        <v>109</v>
      </c>
      <c r="D198" s="551" t="s">
        <v>378</v>
      </c>
      <c r="E198" s="551">
        <v>1204246738</v>
      </c>
      <c r="F198" s="590" t="s">
        <v>379</v>
      </c>
      <c r="G198" s="590" t="s">
        <v>380</v>
      </c>
      <c r="H198" s="591">
        <v>240</v>
      </c>
      <c r="I198" s="551" t="s">
        <v>322</v>
      </c>
      <c r="J198" s="256"/>
      <c r="K198" s="551"/>
      <c r="L198" s="551">
        <v>10</v>
      </c>
      <c r="M198" s="591">
        <f>H198+J198+L198</f>
        <v>250</v>
      </c>
      <c r="N198" s="199"/>
    </row>
    <row r="199" spans="2:14" x14ac:dyDescent="0.25">
      <c r="B199" s="589">
        <v>2</v>
      </c>
      <c r="C199" s="510">
        <v>110</v>
      </c>
      <c r="D199" s="551" t="s">
        <v>381</v>
      </c>
      <c r="E199" s="551">
        <v>850569716</v>
      </c>
      <c r="F199" s="590" t="s">
        <v>382</v>
      </c>
      <c r="G199" s="590" t="s">
        <v>383</v>
      </c>
      <c r="H199" s="591">
        <v>110</v>
      </c>
      <c r="I199" s="551" t="s">
        <v>384</v>
      </c>
      <c r="J199" s="591">
        <v>100</v>
      </c>
      <c r="K199" s="551"/>
      <c r="L199" s="551">
        <v>10</v>
      </c>
      <c r="M199" s="591">
        <f t="shared" ref="M199:M205" si="5">H199+J199+L199</f>
        <v>220</v>
      </c>
      <c r="N199" s="199"/>
    </row>
    <row r="200" spans="2:14" x14ac:dyDescent="0.25">
      <c r="B200" s="589">
        <v>3</v>
      </c>
      <c r="C200" s="510">
        <v>111</v>
      </c>
      <c r="D200" s="551" t="s">
        <v>385</v>
      </c>
      <c r="E200" s="551">
        <v>1753451762</v>
      </c>
      <c r="F200" s="590" t="s">
        <v>379</v>
      </c>
      <c r="G200" s="590" t="s">
        <v>384</v>
      </c>
      <c r="H200" s="591">
        <v>90</v>
      </c>
      <c r="I200" s="551" t="s">
        <v>322</v>
      </c>
      <c r="J200" s="591"/>
      <c r="K200" s="551"/>
      <c r="L200" s="551">
        <v>10</v>
      </c>
      <c r="M200" s="591">
        <f t="shared" si="5"/>
        <v>100</v>
      </c>
      <c r="N200" s="199"/>
    </row>
    <row r="201" spans="2:14" x14ac:dyDescent="0.25">
      <c r="B201" s="589">
        <v>4</v>
      </c>
      <c r="C201" s="510">
        <v>112</v>
      </c>
      <c r="D201" s="551" t="s">
        <v>386</v>
      </c>
      <c r="E201" s="551">
        <v>1250971585</v>
      </c>
      <c r="F201" s="590" t="s">
        <v>379</v>
      </c>
      <c r="G201" s="590" t="s">
        <v>384</v>
      </c>
      <c r="H201" s="591">
        <v>90</v>
      </c>
      <c r="I201" s="551" t="s">
        <v>322</v>
      </c>
      <c r="J201" s="591"/>
      <c r="K201" s="551"/>
      <c r="L201" s="551">
        <v>10</v>
      </c>
      <c r="M201" s="591">
        <f t="shared" si="5"/>
        <v>100</v>
      </c>
      <c r="N201" s="199"/>
    </row>
    <row r="202" spans="2:14" x14ac:dyDescent="0.25">
      <c r="B202" s="589">
        <v>5</v>
      </c>
      <c r="C202" s="510">
        <v>113</v>
      </c>
      <c r="D202" s="551" t="s">
        <v>387</v>
      </c>
      <c r="E202" s="551">
        <v>107352221</v>
      </c>
      <c r="F202" s="590" t="s">
        <v>238</v>
      </c>
      <c r="G202" s="590" t="s">
        <v>380</v>
      </c>
      <c r="H202" s="591">
        <v>120</v>
      </c>
      <c r="I202" s="551" t="s">
        <v>380</v>
      </c>
      <c r="J202" s="591">
        <v>140</v>
      </c>
      <c r="K202" s="551"/>
      <c r="L202" s="551">
        <v>10</v>
      </c>
      <c r="M202" s="591">
        <f t="shared" si="5"/>
        <v>270</v>
      </c>
      <c r="N202" s="199"/>
    </row>
    <row r="203" spans="2:14" x14ac:dyDescent="0.25">
      <c r="B203" s="589">
        <v>6</v>
      </c>
      <c r="C203" s="510">
        <v>114</v>
      </c>
      <c r="D203" s="551" t="s">
        <v>388</v>
      </c>
      <c r="E203" s="551">
        <v>1726980178</v>
      </c>
      <c r="F203" s="590" t="s">
        <v>382</v>
      </c>
      <c r="G203" s="590" t="s">
        <v>384</v>
      </c>
      <c r="H203" s="591">
        <v>90</v>
      </c>
      <c r="I203" s="551" t="s">
        <v>322</v>
      </c>
      <c r="J203" s="591"/>
      <c r="K203" s="551"/>
      <c r="L203" s="551">
        <v>10</v>
      </c>
      <c r="M203" s="591">
        <f t="shared" si="5"/>
        <v>100</v>
      </c>
      <c r="N203" s="199"/>
    </row>
    <row r="204" spans="2:14" x14ac:dyDescent="0.25">
      <c r="B204" s="589">
        <v>7</v>
      </c>
      <c r="C204" s="510">
        <v>115</v>
      </c>
      <c r="D204" s="551" t="s">
        <v>389</v>
      </c>
      <c r="E204" s="551">
        <v>804571446</v>
      </c>
      <c r="F204" s="590" t="s">
        <v>382</v>
      </c>
      <c r="G204" s="590" t="s">
        <v>384</v>
      </c>
      <c r="H204" s="591">
        <v>90</v>
      </c>
      <c r="I204" s="551" t="s">
        <v>322</v>
      </c>
      <c r="J204" s="591"/>
      <c r="K204" s="551"/>
      <c r="L204" s="551">
        <v>10</v>
      </c>
      <c r="M204" s="591">
        <f t="shared" si="5"/>
        <v>100</v>
      </c>
      <c r="N204" s="199"/>
    </row>
    <row r="205" spans="2:14" x14ac:dyDescent="0.25">
      <c r="B205" s="589">
        <v>8</v>
      </c>
      <c r="C205" s="510">
        <v>116</v>
      </c>
      <c r="D205" s="551" t="s">
        <v>390</v>
      </c>
      <c r="E205" s="551">
        <v>850018359</v>
      </c>
      <c r="F205" s="590" t="s">
        <v>382</v>
      </c>
      <c r="G205" s="590" t="s">
        <v>384</v>
      </c>
      <c r="H205" s="591">
        <v>90</v>
      </c>
      <c r="I205" s="551" t="s">
        <v>384</v>
      </c>
      <c r="J205" s="591">
        <v>100</v>
      </c>
      <c r="K205" s="551"/>
      <c r="L205" s="551">
        <v>10</v>
      </c>
      <c r="M205" s="591">
        <f t="shared" si="5"/>
        <v>200</v>
      </c>
      <c r="N205" s="199"/>
    </row>
    <row r="206" spans="2:14" x14ac:dyDescent="0.25">
      <c r="B206" s="589"/>
      <c r="C206" s="511">
        <v>127</v>
      </c>
      <c r="D206" s="551" t="s">
        <v>391</v>
      </c>
      <c r="E206" s="551">
        <v>1105664880</v>
      </c>
      <c r="F206" s="590" t="s">
        <v>392</v>
      </c>
      <c r="G206" s="590" t="s">
        <v>383</v>
      </c>
      <c r="H206" s="592">
        <v>110</v>
      </c>
      <c r="I206" s="551" t="s">
        <v>322</v>
      </c>
      <c r="J206" s="592"/>
      <c r="K206" s="551"/>
      <c r="L206" s="551">
        <v>10</v>
      </c>
      <c r="M206" s="551">
        <f t="shared" ref="M206" si="6">H206+J206</f>
        <v>110</v>
      </c>
      <c r="N206" s="199"/>
    </row>
    <row r="207" spans="2:14" x14ac:dyDescent="0.25">
      <c r="B207" s="242"/>
      <c r="C207" s="242"/>
      <c r="D207" s="242" t="s">
        <v>5</v>
      </c>
      <c r="E207" s="242"/>
      <c r="F207" s="242"/>
      <c r="G207" s="242"/>
      <c r="H207" s="353">
        <f>SUM(H198:H206)</f>
        <v>1030</v>
      </c>
      <c r="I207" s="354"/>
      <c r="J207" s="354">
        <f>SUM(J198:J206)</f>
        <v>340</v>
      </c>
      <c r="K207" s="354"/>
      <c r="L207" s="354">
        <f>SUM(L198:L206)</f>
        <v>90</v>
      </c>
      <c r="M207" s="447">
        <f>SUM(M198:M206)</f>
        <v>1450</v>
      </c>
      <c r="N207" s="199"/>
    </row>
    <row r="208" spans="2:14" x14ac:dyDescent="0.25">
      <c r="B208" s="200"/>
      <c r="C208" s="200"/>
      <c r="D208" s="200"/>
      <c r="E208" s="200"/>
      <c r="F208" s="200"/>
      <c r="G208" s="200"/>
      <c r="H208" s="200"/>
      <c r="I208" s="200"/>
      <c r="J208" s="200"/>
      <c r="K208" s="200"/>
      <c r="L208" s="240"/>
      <c r="M208" s="200"/>
      <c r="N208" s="199"/>
    </row>
    <row r="209" spans="2:14" x14ac:dyDescent="0.25">
      <c r="B209" s="199"/>
      <c r="C209" s="199"/>
      <c r="D209" s="199"/>
      <c r="E209" s="199"/>
      <c r="F209" s="199"/>
      <c r="G209" s="199"/>
      <c r="H209" s="199"/>
      <c r="I209" s="199"/>
      <c r="J209" s="199"/>
      <c r="K209" s="199"/>
      <c r="L209" s="199"/>
      <c r="M209" s="199"/>
      <c r="N209" s="199"/>
    </row>
    <row r="210" spans="2:14" x14ac:dyDescent="0.25">
      <c r="B210" s="199"/>
      <c r="C210" s="199"/>
      <c r="D210" s="199"/>
      <c r="E210" s="199"/>
      <c r="F210" s="199"/>
      <c r="G210" s="199"/>
      <c r="H210" s="199"/>
      <c r="I210" s="199"/>
      <c r="J210" s="199"/>
      <c r="K210" s="199"/>
      <c r="L210" s="199"/>
      <c r="M210" s="199"/>
      <c r="N210" s="199"/>
    </row>
    <row r="211" spans="2:14" x14ac:dyDescent="0.25">
      <c r="B211" s="199"/>
      <c r="C211" s="199"/>
      <c r="D211" s="199"/>
      <c r="E211" s="199"/>
      <c r="F211" s="199"/>
      <c r="G211" s="199"/>
      <c r="H211" s="199"/>
      <c r="I211" s="199"/>
      <c r="J211" s="199"/>
      <c r="K211" s="199"/>
      <c r="L211" s="199"/>
      <c r="M211" s="199"/>
      <c r="N211" s="199"/>
    </row>
    <row r="212" spans="2:14" x14ac:dyDescent="0.25">
      <c r="B212" s="690" t="s">
        <v>369</v>
      </c>
      <c r="C212" s="690"/>
      <c r="D212" s="690"/>
      <c r="E212" s="690"/>
      <c r="F212" s="690"/>
      <c r="G212" s="690"/>
      <c r="H212" s="690"/>
      <c r="I212" s="690"/>
      <c r="J212" s="690"/>
      <c r="K212" s="690"/>
      <c r="L212" s="690"/>
      <c r="M212" s="690"/>
      <c r="N212" s="199"/>
    </row>
    <row r="213" spans="2:14" x14ac:dyDescent="0.25">
      <c r="B213" s="690" t="s">
        <v>393</v>
      </c>
      <c r="C213" s="690"/>
      <c r="D213" s="690"/>
      <c r="E213" s="690"/>
      <c r="F213" s="690"/>
      <c r="G213" s="690"/>
      <c r="H213" s="690"/>
      <c r="I213" s="690"/>
      <c r="J213" s="690"/>
      <c r="K213" s="690"/>
      <c r="L213" s="690"/>
      <c r="M213" s="690"/>
      <c r="N213" s="199"/>
    </row>
    <row r="214" spans="2:14" x14ac:dyDescent="0.25">
      <c r="B214" s="232"/>
      <c r="C214" s="232"/>
      <c r="D214" s="232"/>
      <c r="E214" s="200"/>
      <c r="F214" s="200"/>
      <c r="G214" s="200"/>
      <c r="H214" s="200"/>
      <c r="I214" s="200"/>
      <c r="J214" s="200"/>
      <c r="K214" s="200"/>
      <c r="L214" s="240"/>
      <c r="M214" s="200"/>
      <c r="N214" s="199"/>
    </row>
    <row r="215" spans="2:14" x14ac:dyDescent="0.25">
      <c r="B215" s="470" t="s">
        <v>133</v>
      </c>
      <c r="C215" s="462" t="s">
        <v>134</v>
      </c>
      <c r="D215" s="471" t="s">
        <v>372</v>
      </c>
      <c r="E215" s="472" t="s">
        <v>373</v>
      </c>
      <c r="F215" s="472" t="s">
        <v>374</v>
      </c>
      <c r="G215" s="472" t="s">
        <v>375</v>
      </c>
      <c r="H215" s="472" t="s">
        <v>376</v>
      </c>
      <c r="I215" s="472" t="s">
        <v>169</v>
      </c>
      <c r="J215" s="472" t="s">
        <v>377</v>
      </c>
      <c r="K215" s="473" t="s">
        <v>199</v>
      </c>
      <c r="L215" s="470" t="s">
        <v>200</v>
      </c>
      <c r="M215" s="474" t="s">
        <v>1</v>
      </c>
      <c r="N215" s="199"/>
    </row>
    <row r="216" spans="2:14" x14ac:dyDescent="0.25">
      <c r="B216" s="244">
        <v>1</v>
      </c>
      <c r="C216" s="512">
        <v>83</v>
      </c>
      <c r="D216" s="245" t="s">
        <v>394</v>
      </c>
      <c r="E216" s="245">
        <v>1707795058</v>
      </c>
      <c r="F216" s="246" t="s">
        <v>395</v>
      </c>
      <c r="G216" s="246" t="s">
        <v>175</v>
      </c>
      <c r="H216" s="247">
        <v>110</v>
      </c>
      <c r="I216" s="248"/>
      <c r="J216" s="249"/>
      <c r="K216" s="250"/>
      <c r="L216" s="251"/>
      <c r="M216" s="249">
        <v>110</v>
      </c>
      <c r="N216" s="199"/>
    </row>
    <row r="217" spans="2:14" x14ac:dyDescent="0.25">
      <c r="B217" s="244">
        <v>2</v>
      </c>
      <c r="C217" s="512">
        <v>84</v>
      </c>
      <c r="D217" s="245" t="s">
        <v>396</v>
      </c>
      <c r="E217" s="245">
        <v>1726845637</v>
      </c>
      <c r="F217" s="246" t="s">
        <v>270</v>
      </c>
      <c r="G217" s="246" t="s">
        <v>175</v>
      </c>
      <c r="H217" s="247">
        <v>110</v>
      </c>
      <c r="I217" s="248"/>
      <c r="J217" s="249"/>
      <c r="K217" s="250"/>
      <c r="L217" s="251"/>
      <c r="M217" s="249">
        <v>110</v>
      </c>
      <c r="N217" s="199"/>
    </row>
    <row r="218" spans="2:14" x14ac:dyDescent="0.25">
      <c r="B218" s="244">
        <v>3</v>
      </c>
      <c r="C218" s="512">
        <v>104</v>
      </c>
      <c r="D218" s="252" t="s">
        <v>397</v>
      </c>
      <c r="E218" s="253">
        <v>909937930</v>
      </c>
      <c r="F218" s="246" t="s">
        <v>270</v>
      </c>
      <c r="G218" s="246" t="s">
        <v>173</v>
      </c>
      <c r="H218" s="247">
        <v>90</v>
      </c>
      <c r="I218" s="248"/>
      <c r="J218" s="249"/>
      <c r="K218" s="250"/>
      <c r="L218" s="251"/>
      <c r="M218" s="249">
        <v>90</v>
      </c>
      <c r="N218" s="199"/>
    </row>
    <row r="219" spans="2:14" x14ac:dyDescent="0.25">
      <c r="B219" s="242"/>
      <c r="C219" s="512">
        <v>51</v>
      </c>
      <c r="D219" s="254" t="s">
        <v>398</v>
      </c>
      <c r="E219" s="242">
        <v>1754500484</v>
      </c>
      <c r="F219" s="255" t="s">
        <v>395</v>
      </c>
      <c r="G219" s="255" t="s">
        <v>173</v>
      </c>
      <c r="H219" s="256">
        <v>0</v>
      </c>
      <c r="I219" s="257"/>
      <c r="J219" s="258"/>
      <c r="K219" s="259"/>
      <c r="L219" s="260"/>
      <c r="M219" s="258"/>
      <c r="N219" s="199"/>
    </row>
    <row r="220" spans="2:14" x14ac:dyDescent="0.25">
      <c r="B220" s="241">
        <v>4</v>
      </c>
      <c r="C220" s="239" t="s">
        <v>1953</v>
      </c>
      <c r="D220" s="252" t="s">
        <v>399</v>
      </c>
      <c r="E220" s="253">
        <v>1721343166</v>
      </c>
      <c r="F220" s="213" t="s">
        <v>400</v>
      </c>
      <c r="G220" s="213"/>
      <c r="H220" s="261"/>
      <c r="I220" s="257" t="s">
        <v>173</v>
      </c>
      <c r="J220" s="262">
        <v>100</v>
      </c>
      <c r="K220" s="259"/>
      <c r="L220" s="211"/>
      <c r="M220" s="262">
        <v>100</v>
      </c>
      <c r="N220" s="199"/>
    </row>
    <row r="221" spans="2:14" x14ac:dyDescent="0.25">
      <c r="B221" s="241">
        <v>5</v>
      </c>
      <c r="C221" s="239" t="s">
        <v>1953</v>
      </c>
      <c r="D221" s="254" t="s">
        <v>401</v>
      </c>
      <c r="E221" s="254">
        <v>1729306504</v>
      </c>
      <c r="F221" s="213" t="s">
        <v>238</v>
      </c>
      <c r="G221" s="213"/>
      <c r="H221" s="261"/>
      <c r="I221" s="257" t="s">
        <v>173</v>
      </c>
      <c r="J221" s="262">
        <v>100</v>
      </c>
      <c r="K221" s="259"/>
      <c r="L221" s="211"/>
      <c r="M221" s="262">
        <v>100</v>
      </c>
      <c r="N221" s="199"/>
    </row>
    <row r="222" spans="2:14" x14ac:dyDescent="0.25">
      <c r="B222" s="212"/>
      <c r="C222" s="263"/>
      <c r="D222" s="234" t="s">
        <v>5</v>
      </c>
      <c r="E222" s="234"/>
      <c r="F222" s="234"/>
      <c r="G222" s="264"/>
      <c r="H222" s="265">
        <f>+SUM(H216:H221)</f>
        <v>310</v>
      </c>
      <c r="I222" s="266"/>
      <c r="J222" s="265">
        <f>+SUM(J217:J221)</f>
        <v>200</v>
      </c>
      <c r="K222" s="267"/>
      <c r="L222" s="207"/>
      <c r="M222" s="268">
        <f>+SUM(M216:M221)</f>
        <v>510</v>
      </c>
      <c r="N222" s="199"/>
    </row>
    <row r="223" spans="2:14" x14ac:dyDescent="0.25">
      <c r="B223" s="200"/>
      <c r="C223" s="200"/>
      <c r="D223" s="200"/>
      <c r="E223" s="200"/>
      <c r="F223" s="200"/>
      <c r="G223" s="200"/>
      <c r="H223" s="200"/>
      <c r="I223" s="200"/>
      <c r="J223" s="200"/>
      <c r="K223" s="200"/>
      <c r="L223" s="240"/>
      <c r="M223" s="200"/>
      <c r="N223" s="199"/>
    </row>
    <row r="224" spans="2:14" x14ac:dyDescent="0.25">
      <c r="B224" s="200"/>
      <c r="C224" s="200"/>
      <c r="D224" s="200"/>
      <c r="E224" s="200"/>
      <c r="F224" s="200"/>
      <c r="G224" s="200"/>
      <c r="H224" s="243"/>
      <c r="I224" s="200"/>
      <c r="J224" s="200"/>
      <c r="K224" s="200"/>
      <c r="L224" s="240"/>
      <c r="M224" s="200"/>
      <c r="N224" s="199"/>
    </row>
    <row r="225" spans="2:14" x14ac:dyDescent="0.25">
      <c r="B225" s="200"/>
      <c r="C225" s="200"/>
      <c r="D225" s="223"/>
      <c r="E225" s="200" t="s">
        <v>2603</v>
      </c>
      <c r="F225" s="200"/>
      <c r="G225" s="200"/>
      <c r="H225" s="243"/>
      <c r="I225" s="200"/>
      <c r="J225" s="200"/>
      <c r="K225" s="200"/>
      <c r="L225" s="240"/>
      <c r="M225" s="200"/>
      <c r="N225" s="199"/>
    </row>
    <row r="226" spans="2:14" x14ac:dyDescent="0.25">
      <c r="B226" s="199"/>
      <c r="C226" s="199"/>
      <c r="D226" s="199"/>
      <c r="E226" s="199"/>
      <c r="F226" s="199"/>
      <c r="G226" s="199"/>
      <c r="H226" s="199"/>
      <c r="I226" s="199"/>
      <c r="J226" s="199"/>
      <c r="K226" s="199"/>
      <c r="L226" s="199"/>
      <c r="M226" s="199"/>
      <c r="N226" s="199"/>
    </row>
    <row r="227" spans="2:14" x14ac:dyDescent="0.25">
      <c r="B227" s="199"/>
      <c r="C227" s="199"/>
      <c r="D227" s="199"/>
      <c r="E227" s="199"/>
      <c r="F227" s="199"/>
      <c r="G227" s="199"/>
      <c r="H227" s="199"/>
      <c r="I227" s="199"/>
      <c r="J227" s="199"/>
      <c r="K227" s="199"/>
      <c r="L227" s="199"/>
      <c r="M227" s="199"/>
      <c r="N227" s="199"/>
    </row>
    <row r="228" spans="2:14" x14ac:dyDescent="0.25">
      <c r="B228" s="355" t="s">
        <v>1283</v>
      </c>
      <c r="C228" s="695" t="s">
        <v>2</v>
      </c>
      <c r="D228" s="695"/>
      <c r="E228" s="695"/>
      <c r="F228" s="695"/>
      <c r="G228" s="695"/>
      <c r="H228" s="695"/>
      <c r="I228" s="695"/>
      <c r="J228" s="695"/>
      <c r="K228" s="695"/>
      <c r="L228" s="695"/>
      <c r="M228" s="695"/>
      <c r="N228" s="199"/>
    </row>
    <row r="229" spans="2:14" x14ac:dyDescent="0.25">
      <c r="B229" s="355"/>
      <c r="C229" s="695" t="s">
        <v>1284</v>
      </c>
      <c r="D229" s="695"/>
      <c r="E229" s="695"/>
      <c r="F229" s="695"/>
      <c r="G229" s="695"/>
      <c r="H229" s="695"/>
      <c r="I229" s="695"/>
      <c r="J229" s="695"/>
      <c r="K229" s="695"/>
      <c r="L229" s="695"/>
      <c r="M229" s="695"/>
      <c r="N229" s="199"/>
    </row>
    <row r="230" spans="2:14" x14ac:dyDescent="0.25">
      <c r="B230" s="355"/>
      <c r="C230" s="695" t="s">
        <v>1285</v>
      </c>
      <c r="D230" s="695"/>
      <c r="E230" s="695"/>
      <c r="F230" s="695"/>
      <c r="G230" s="695"/>
      <c r="H230" s="695"/>
      <c r="I230" s="695"/>
      <c r="J230" s="695"/>
      <c r="K230" s="695"/>
      <c r="L230" s="695"/>
      <c r="M230" s="695"/>
    </row>
    <row r="231" spans="2:14" ht="26.4" x14ac:dyDescent="0.25">
      <c r="B231" s="475" t="s">
        <v>133</v>
      </c>
      <c r="C231" s="476" t="s">
        <v>134</v>
      </c>
      <c r="D231" s="476" t="s">
        <v>32</v>
      </c>
      <c r="E231" s="476" t="s">
        <v>136</v>
      </c>
      <c r="F231" s="476" t="s">
        <v>137</v>
      </c>
      <c r="G231" s="476" t="s">
        <v>198</v>
      </c>
      <c r="H231" s="476" t="s">
        <v>0</v>
      </c>
      <c r="I231" s="476" t="s">
        <v>169</v>
      </c>
      <c r="J231" s="476" t="s">
        <v>1286</v>
      </c>
      <c r="K231" s="476" t="s">
        <v>199</v>
      </c>
      <c r="L231" s="269"/>
      <c r="M231" s="356"/>
    </row>
    <row r="232" spans="2:14" x14ac:dyDescent="0.25">
      <c r="B232" s="188">
        <v>1</v>
      </c>
      <c r="C232" s="357">
        <v>118</v>
      </c>
      <c r="D232" s="358" t="s">
        <v>1287</v>
      </c>
      <c r="E232" s="359" t="s">
        <v>1288</v>
      </c>
      <c r="F232" s="270" t="s">
        <v>395</v>
      </c>
      <c r="G232" s="271" t="s">
        <v>242</v>
      </c>
      <c r="H232" s="360">
        <v>90</v>
      </c>
      <c r="I232" s="272" t="s">
        <v>322</v>
      </c>
      <c r="J232" s="273"/>
      <c r="K232" s="448">
        <v>90</v>
      </c>
      <c r="L232" s="274"/>
      <c r="M232" s="355"/>
    </row>
    <row r="233" spans="2:14" x14ac:dyDescent="0.25">
      <c r="B233" s="275">
        <v>2</v>
      </c>
      <c r="C233" s="357">
        <v>119</v>
      </c>
      <c r="D233" s="358" t="s">
        <v>1289</v>
      </c>
      <c r="E233" s="361" t="s">
        <v>1290</v>
      </c>
      <c r="F233" s="270" t="s">
        <v>395</v>
      </c>
      <c r="G233" s="271" t="s">
        <v>242</v>
      </c>
      <c r="H233" s="360">
        <v>90</v>
      </c>
      <c r="I233" s="272" t="s">
        <v>322</v>
      </c>
      <c r="J233" s="273"/>
      <c r="K233" s="448">
        <v>90</v>
      </c>
      <c r="L233" s="274"/>
      <c r="M233" s="355"/>
    </row>
    <row r="234" spans="2:14" x14ac:dyDescent="0.25">
      <c r="B234" s="275">
        <v>3</v>
      </c>
      <c r="C234" s="362">
        <v>120</v>
      </c>
      <c r="D234" s="358" t="s">
        <v>1291</v>
      </c>
      <c r="E234" s="359" t="s">
        <v>1292</v>
      </c>
      <c r="F234" s="270" t="s">
        <v>395</v>
      </c>
      <c r="G234" s="271" t="s">
        <v>242</v>
      </c>
      <c r="H234" s="360">
        <v>90</v>
      </c>
      <c r="I234" s="272" t="s">
        <v>322</v>
      </c>
      <c r="J234" s="273"/>
      <c r="K234" s="448">
        <v>90</v>
      </c>
      <c r="L234" s="274"/>
      <c r="M234" s="355"/>
    </row>
    <row r="235" spans="2:14" x14ac:dyDescent="0.25">
      <c r="B235" s="188">
        <v>4</v>
      </c>
      <c r="C235" s="357">
        <v>121</v>
      </c>
      <c r="D235" s="358" t="s">
        <v>1293</v>
      </c>
      <c r="E235" s="359" t="s">
        <v>1294</v>
      </c>
      <c r="F235" s="270" t="s">
        <v>395</v>
      </c>
      <c r="G235" s="271" t="s">
        <v>242</v>
      </c>
      <c r="H235" s="276"/>
      <c r="I235" s="272" t="s">
        <v>322</v>
      </c>
      <c r="J235" s="662">
        <v>27</v>
      </c>
      <c r="K235" s="448">
        <v>27</v>
      </c>
      <c r="L235" s="274"/>
      <c r="M235" s="696"/>
    </row>
    <row r="236" spans="2:14" x14ac:dyDescent="0.25">
      <c r="B236" s="188">
        <v>5</v>
      </c>
      <c r="C236" s="357">
        <v>122</v>
      </c>
      <c r="D236" s="358" t="s">
        <v>1295</v>
      </c>
      <c r="E236" s="359" t="s">
        <v>1296</v>
      </c>
      <c r="F236" s="270" t="s">
        <v>395</v>
      </c>
      <c r="G236" s="271" t="s">
        <v>242</v>
      </c>
      <c r="H236" s="276"/>
      <c r="I236" s="272" t="s">
        <v>322</v>
      </c>
      <c r="J236" s="662">
        <v>27</v>
      </c>
      <c r="K236" s="448">
        <v>27</v>
      </c>
      <c r="L236" s="274"/>
      <c r="M236" s="696"/>
    </row>
    <row r="237" spans="2:14" x14ac:dyDescent="0.25">
      <c r="B237" s="188">
        <v>6</v>
      </c>
      <c r="C237" s="362">
        <v>123</v>
      </c>
      <c r="D237" s="358" t="s">
        <v>1297</v>
      </c>
      <c r="E237" s="359" t="s">
        <v>1298</v>
      </c>
      <c r="F237" s="270" t="s">
        <v>395</v>
      </c>
      <c r="G237" s="271" t="s">
        <v>242</v>
      </c>
      <c r="H237" s="276"/>
      <c r="I237" s="272" t="s">
        <v>322</v>
      </c>
      <c r="J237" s="662">
        <v>27</v>
      </c>
      <c r="K237" s="448">
        <v>27</v>
      </c>
      <c r="L237" s="274"/>
      <c r="M237" s="696"/>
    </row>
    <row r="238" spans="2:14" x14ac:dyDescent="0.25">
      <c r="B238" s="275">
        <v>7</v>
      </c>
      <c r="C238" s="357">
        <v>124</v>
      </c>
      <c r="D238" s="358" t="s">
        <v>1299</v>
      </c>
      <c r="E238" s="359" t="s">
        <v>1300</v>
      </c>
      <c r="F238" s="270" t="s">
        <v>395</v>
      </c>
      <c r="G238" s="271" t="s">
        <v>242</v>
      </c>
      <c r="H238" s="276"/>
      <c r="I238" s="272" t="s">
        <v>322</v>
      </c>
      <c r="J238" s="662">
        <v>20</v>
      </c>
      <c r="K238" s="448">
        <v>20</v>
      </c>
      <c r="L238" s="274"/>
      <c r="M238" s="696"/>
    </row>
    <row r="239" spans="2:14" x14ac:dyDescent="0.25">
      <c r="B239" s="275">
        <v>8</v>
      </c>
      <c r="C239" s="363">
        <v>131</v>
      </c>
      <c r="D239" s="358" t="s">
        <v>1301</v>
      </c>
      <c r="E239" s="364">
        <v>1709735342</v>
      </c>
      <c r="F239" s="270" t="s">
        <v>395</v>
      </c>
      <c r="G239" s="271" t="s">
        <v>1302</v>
      </c>
      <c r="H239" s="276"/>
      <c r="I239" s="272" t="s">
        <v>322</v>
      </c>
      <c r="J239" s="662">
        <v>230</v>
      </c>
      <c r="K239" s="448">
        <v>230</v>
      </c>
      <c r="L239" s="274"/>
      <c r="M239" s="365"/>
    </row>
    <row r="240" spans="2:14" x14ac:dyDescent="0.25">
      <c r="B240" s="188"/>
      <c r="C240" s="188"/>
      <c r="D240" s="277" t="s">
        <v>5</v>
      </c>
      <c r="E240" s="277"/>
      <c r="F240" s="277"/>
      <c r="G240" s="278"/>
      <c r="H240" s="450">
        <v>270</v>
      </c>
      <c r="I240" s="279"/>
      <c r="J240" s="450">
        <v>331</v>
      </c>
      <c r="K240" s="449">
        <v>601</v>
      </c>
      <c r="L240" s="280"/>
      <c r="M240" s="355"/>
    </row>
    <row r="243" spans="2:18" x14ac:dyDescent="0.25">
      <c r="B243" s="200"/>
      <c r="C243" s="200"/>
      <c r="D243" s="693" t="s">
        <v>1303</v>
      </c>
      <c r="E243" s="693"/>
      <c r="F243" s="693"/>
      <c r="G243" s="693"/>
      <c r="H243" s="693"/>
      <c r="I243" s="693"/>
      <c r="J243" s="693"/>
      <c r="K243" s="693"/>
      <c r="L243" s="693"/>
      <c r="M243" s="693"/>
      <c r="N243" s="200"/>
      <c r="O243" s="200"/>
      <c r="P243" s="200"/>
      <c r="Q243" s="200"/>
      <c r="R243" s="200"/>
    </row>
    <row r="244" spans="2:18" x14ac:dyDescent="0.25">
      <c r="B244" s="200"/>
      <c r="C244" s="200"/>
      <c r="D244" s="200"/>
      <c r="E244" s="693" t="s">
        <v>1304</v>
      </c>
      <c r="F244" s="693"/>
      <c r="G244" s="693"/>
      <c r="H244" s="693"/>
      <c r="I244" s="693"/>
      <c r="J244" s="366"/>
      <c r="K244" s="200"/>
      <c r="L244" s="200"/>
      <c r="M244" s="200"/>
      <c r="N244" s="200"/>
      <c r="O244" s="200"/>
      <c r="P244" s="200"/>
      <c r="Q244" s="200"/>
      <c r="R244" s="200"/>
    </row>
    <row r="245" spans="2:18" x14ac:dyDescent="0.25">
      <c r="B245" s="200"/>
      <c r="C245" s="200"/>
      <c r="D245" s="200"/>
      <c r="E245" s="693" t="s">
        <v>1305</v>
      </c>
      <c r="F245" s="693"/>
      <c r="G245" s="693"/>
      <c r="H245" s="693"/>
      <c r="I245" s="693"/>
      <c r="J245" s="693"/>
      <c r="K245" s="200"/>
      <c r="L245" s="200"/>
      <c r="M245" s="200"/>
      <c r="N245" s="200"/>
      <c r="O245" s="200"/>
      <c r="P245" s="200"/>
      <c r="Q245" s="200"/>
      <c r="R245" s="200"/>
    </row>
    <row r="246" spans="2:18" x14ac:dyDescent="0.25">
      <c r="B246" s="200"/>
      <c r="C246" s="367"/>
      <c r="D246" s="367"/>
      <c r="E246" s="367"/>
      <c r="F246" s="200"/>
      <c r="G246" s="200"/>
      <c r="H246" s="200"/>
      <c r="I246" s="200"/>
      <c r="J246" s="200"/>
      <c r="K246" s="200"/>
      <c r="L246" s="200"/>
      <c r="M246" s="200"/>
      <c r="N246" s="200"/>
      <c r="O246" s="200"/>
      <c r="P246" s="200"/>
      <c r="Q246" s="200"/>
      <c r="R246" s="200"/>
    </row>
    <row r="247" spans="2:18" x14ac:dyDescent="0.25">
      <c r="B247" s="477" t="s">
        <v>133</v>
      </c>
      <c r="C247" s="459" t="s">
        <v>134</v>
      </c>
      <c r="D247" s="478" t="s">
        <v>1306</v>
      </c>
      <c r="E247" s="479" t="s">
        <v>373</v>
      </c>
      <c r="F247" s="479" t="s">
        <v>137</v>
      </c>
      <c r="G247" s="479" t="s">
        <v>1307</v>
      </c>
      <c r="H247" s="479" t="s">
        <v>1308</v>
      </c>
      <c r="I247" s="479" t="s">
        <v>1309</v>
      </c>
      <c r="J247" s="479" t="s">
        <v>1308</v>
      </c>
      <c r="K247" s="479" t="s">
        <v>1310</v>
      </c>
      <c r="L247" s="479" t="s">
        <v>1311</v>
      </c>
      <c r="M247" s="479" t="s">
        <v>1312</v>
      </c>
      <c r="N247" s="200"/>
      <c r="O247" s="200"/>
      <c r="P247" s="200"/>
      <c r="Q247" s="200"/>
      <c r="R247" s="200"/>
    </row>
    <row r="248" spans="2:18" ht="26.4" x14ac:dyDescent="0.25">
      <c r="B248" s="189">
        <v>1</v>
      </c>
      <c r="C248" s="239" t="s">
        <v>1953</v>
      </c>
      <c r="D248" s="190" t="s">
        <v>1313</v>
      </c>
      <c r="E248" s="191">
        <v>603915471</v>
      </c>
      <c r="F248" s="282" t="s">
        <v>1314</v>
      </c>
      <c r="G248" s="282" t="s">
        <v>322</v>
      </c>
      <c r="H248" s="368">
        <v>0</v>
      </c>
      <c r="I248" s="368" t="s">
        <v>1315</v>
      </c>
      <c r="J248" s="368">
        <v>100</v>
      </c>
      <c r="K248" s="368">
        <v>15</v>
      </c>
      <c r="L248" s="368">
        <v>100</v>
      </c>
      <c r="M248" s="368" t="s">
        <v>1019</v>
      </c>
      <c r="N248" s="200"/>
      <c r="O248" s="200"/>
      <c r="P248" s="200"/>
      <c r="Q248" s="200"/>
      <c r="R248" s="200"/>
    </row>
    <row r="249" spans="2:18" ht="26.4" x14ac:dyDescent="0.25">
      <c r="B249" s="189">
        <v>2</v>
      </c>
      <c r="C249" s="239" t="s">
        <v>1953</v>
      </c>
      <c r="D249" s="190" t="s">
        <v>1316</v>
      </c>
      <c r="E249" s="191">
        <v>605151406</v>
      </c>
      <c r="F249" s="282" t="s">
        <v>1317</v>
      </c>
      <c r="G249" s="282" t="s">
        <v>322</v>
      </c>
      <c r="H249" s="368">
        <v>0</v>
      </c>
      <c r="I249" s="368" t="s">
        <v>1315</v>
      </c>
      <c r="J249" s="368">
        <v>100</v>
      </c>
      <c r="K249" s="368">
        <v>15</v>
      </c>
      <c r="L249" s="368">
        <v>100</v>
      </c>
      <c r="M249" s="368" t="s">
        <v>1019</v>
      </c>
      <c r="N249" s="200"/>
      <c r="O249" s="200"/>
      <c r="P249" s="200"/>
      <c r="Q249" s="200"/>
      <c r="R249" s="200"/>
    </row>
    <row r="250" spans="2:18" x14ac:dyDescent="0.25">
      <c r="B250" s="189">
        <v>3</v>
      </c>
      <c r="C250" s="239" t="s">
        <v>1953</v>
      </c>
      <c r="D250" s="190" t="s">
        <v>1318</v>
      </c>
      <c r="E250" s="191">
        <v>350264685</v>
      </c>
      <c r="F250" s="282" t="s">
        <v>1314</v>
      </c>
      <c r="G250" s="282" t="s">
        <v>322</v>
      </c>
      <c r="H250" s="368">
        <v>0</v>
      </c>
      <c r="I250" s="368" t="s">
        <v>1315</v>
      </c>
      <c r="J250" s="368">
        <v>100</v>
      </c>
      <c r="K250" s="368">
        <v>15</v>
      </c>
      <c r="L250" s="368">
        <v>100</v>
      </c>
      <c r="M250" s="368" t="s">
        <v>1019</v>
      </c>
      <c r="N250" s="283"/>
      <c r="O250" s="200"/>
      <c r="P250" s="200"/>
      <c r="Q250" s="200"/>
      <c r="R250" s="200"/>
    </row>
    <row r="251" spans="2:18" ht="26.4" x14ac:dyDescent="0.25">
      <c r="B251" s="189">
        <v>4</v>
      </c>
      <c r="C251" s="239" t="s">
        <v>1953</v>
      </c>
      <c r="D251" s="190" t="s">
        <v>1319</v>
      </c>
      <c r="E251" s="191">
        <v>606156933</v>
      </c>
      <c r="F251" s="282" t="s">
        <v>1314</v>
      </c>
      <c r="G251" s="282" t="s">
        <v>322</v>
      </c>
      <c r="H251" s="368">
        <v>0</v>
      </c>
      <c r="I251" s="368" t="s">
        <v>1315</v>
      </c>
      <c r="J251" s="368">
        <v>100</v>
      </c>
      <c r="K251" s="368">
        <v>15</v>
      </c>
      <c r="L251" s="368">
        <v>100</v>
      </c>
      <c r="M251" s="368" t="s">
        <v>1019</v>
      </c>
      <c r="N251" s="283"/>
      <c r="O251" s="200"/>
      <c r="P251" s="200"/>
      <c r="Q251" s="200"/>
      <c r="R251" s="200"/>
    </row>
    <row r="252" spans="2:18" x14ac:dyDescent="0.25">
      <c r="B252" s="189">
        <v>5</v>
      </c>
      <c r="C252" s="239" t="s">
        <v>1953</v>
      </c>
      <c r="D252" s="190" t="s">
        <v>1320</v>
      </c>
      <c r="E252" s="191">
        <v>650073620</v>
      </c>
      <c r="F252" s="284" t="s">
        <v>1314</v>
      </c>
      <c r="G252" s="282" t="s">
        <v>322</v>
      </c>
      <c r="H252" s="368">
        <v>0</v>
      </c>
      <c r="I252" s="368" t="s">
        <v>1315</v>
      </c>
      <c r="J252" s="368">
        <v>100</v>
      </c>
      <c r="K252" s="368">
        <v>15</v>
      </c>
      <c r="L252" s="368">
        <v>100</v>
      </c>
      <c r="M252" s="368" t="s">
        <v>1019</v>
      </c>
      <c r="N252" s="283"/>
      <c r="O252" s="200"/>
      <c r="P252" s="200"/>
      <c r="Q252" s="200"/>
      <c r="R252" s="200"/>
    </row>
    <row r="253" spans="2:18" x14ac:dyDescent="0.25">
      <c r="B253" s="189">
        <v>6</v>
      </c>
      <c r="C253" s="239" t="s">
        <v>1953</v>
      </c>
      <c r="D253" s="190" t="s">
        <v>1321</v>
      </c>
      <c r="E253" s="191">
        <v>606157774</v>
      </c>
      <c r="F253" s="282" t="s">
        <v>1317</v>
      </c>
      <c r="G253" s="282" t="s">
        <v>322</v>
      </c>
      <c r="H253" s="368">
        <v>0</v>
      </c>
      <c r="I253" s="368" t="s">
        <v>1315</v>
      </c>
      <c r="J253" s="368">
        <v>100</v>
      </c>
      <c r="K253" s="368">
        <v>15</v>
      </c>
      <c r="L253" s="368">
        <v>100</v>
      </c>
      <c r="M253" s="368" t="s">
        <v>1019</v>
      </c>
      <c r="N253" s="283"/>
      <c r="O253" s="200"/>
      <c r="P253" s="200"/>
      <c r="Q253" s="200"/>
      <c r="R253" s="200"/>
    </row>
    <row r="254" spans="2:18" x14ac:dyDescent="0.25">
      <c r="B254" s="189">
        <v>7</v>
      </c>
      <c r="C254" s="239" t="s">
        <v>1953</v>
      </c>
      <c r="D254" s="190" t="s">
        <v>1322</v>
      </c>
      <c r="E254" s="191">
        <v>650197445</v>
      </c>
      <c r="F254" s="284" t="s">
        <v>1314</v>
      </c>
      <c r="G254" s="282" t="s">
        <v>322</v>
      </c>
      <c r="H254" s="368">
        <v>0</v>
      </c>
      <c r="I254" s="368" t="s">
        <v>1315</v>
      </c>
      <c r="J254" s="368">
        <v>100</v>
      </c>
      <c r="K254" s="368">
        <v>15</v>
      </c>
      <c r="L254" s="368">
        <v>100</v>
      </c>
      <c r="M254" s="368" t="s">
        <v>1019</v>
      </c>
      <c r="N254" s="283"/>
      <c r="O254" s="200"/>
      <c r="P254" s="200"/>
      <c r="Q254" s="200"/>
      <c r="R254" s="200"/>
    </row>
    <row r="255" spans="2:18" x14ac:dyDescent="0.25">
      <c r="B255" s="189">
        <v>8</v>
      </c>
      <c r="C255" s="239" t="s">
        <v>1953</v>
      </c>
      <c r="D255" s="190" t="s">
        <v>1323</v>
      </c>
      <c r="E255" s="191">
        <v>2200576433</v>
      </c>
      <c r="F255" s="282" t="s">
        <v>1314</v>
      </c>
      <c r="G255" s="282" t="s">
        <v>322</v>
      </c>
      <c r="H255" s="368">
        <v>0</v>
      </c>
      <c r="I255" s="368" t="s">
        <v>1315</v>
      </c>
      <c r="J255" s="368">
        <v>100</v>
      </c>
      <c r="K255" s="368">
        <v>15</v>
      </c>
      <c r="L255" s="368">
        <v>100</v>
      </c>
      <c r="M255" s="368" t="s">
        <v>1019</v>
      </c>
      <c r="N255" s="283"/>
      <c r="O255" s="200"/>
      <c r="P255" s="200"/>
      <c r="Q255" s="200"/>
      <c r="R255" s="200"/>
    </row>
    <row r="256" spans="2:18" x14ac:dyDescent="0.25">
      <c r="B256" s="189">
        <v>9</v>
      </c>
      <c r="C256" s="511">
        <v>137</v>
      </c>
      <c r="D256" s="190" t="s">
        <v>1324</v>
      </c>
      <c r="E256" s="191">
        <v>1750895581</v>
      </c>
      <c r="F256" s="282" t="s">
        <v>1314</v>
      </c>
      <c r="G256" s="284" t="s">
        <v>1325</v>
      </c>
      <c r="H256" s="368">
        <v>90</v>
      </c>
      <c r="I256" s="368" t="s">
        <v>1325</v>
      </c>
      <c r="J256" s="368">
        <v>90</v>
      </c>
      <c r="K256" s="368">
        <v>15</v>
      </c>
      <c r="L256" s="368">
        <f>+H256+J256+K256</f>
        <v>195</v>
      </c>
      <c r="M256" s="368" t="s">
        <v>1019</v>
      </c>
      <c r="N256" s="283"/>
      <c r="O256" s="200"/>
      <c r="P256" s="200"/>
      <c r="Q256" s="200"/>
      <c r="R256" s="200"/>
    </row>
    <row r="257" spans="2:18" x14ac:dyDescent="0.25">
      <c r="B257" s="189">
        <v>10</v>
      </c>
      <c r="C257" s="513">
        <v>138</v>
      </c>
      <c r="D257" s="190" t="s">
        <v>1326</v>
      </c>
      <c r="E257" s="191">
        <v>603463613</v>
      </c>
      <c r="F257" s="284" t="s">
        <v>1327</v>
      </c>
      <c r="G257" s="282" t="s">
        <v>1328</v>
      </c>
      <c r="H257" s="368">
        <v>110</v>
      </c>
      <c r="I257" s="368" t="s">
        <v>1325</v>
      </c>
      <c r="J257" s="368">
        <v>100</v>
      </c>
      <c r="K257" s="368">
        <v>15</v>
      </c>
      <c r="L257" s="368">
        <f t="shared" ref="L257:L267" si="7">+H257+J257+K257</f>
        <v>225</v>
      </c>
      <c r="M257" s="368" t="s">
        <v>1019</v>
      </c>
      <c r="N257" s="283"/>
      <c r="O257" s="200"/>
      <c r="P257" s="200"/>
      <c r="Q257" s="200"/>
      <c r="R257" s="200"/>
    </row>
    <row r="258" spans="2:18" x14ac:dyDescent="0.25">
      <c r="B258" s="189">
        <v>11</v>
      </c>
      <c r="C258" s="511">
        <v>139</v>
      </c>
      <c r="D258" s="190" t="s">
        <v>1329</v>
      </c>
      <c r="E258" s="191">
        <v>603351560</v>
      </c>
      <c r="F258" s="282" t="s">
        <v>1330</v>
      </c>
      <c r="G258" s="284" t="s">
        <v>1328</v>
      </c>
      <c r="H258" s="368">
        <v>110</v>
      </c>
      <c r="I258" s="368" t="s">
        <v>1325</v>
      </c>
      <c r="J258" s="368">
        <v>100</v>
      </c>
      <c r="K258" s="368">
        <v>15</v>
      </c>
      <c r="L258" s="368">
        <f t="shared" si="7"/>
        <v>225</v>
      </c>
      <c r="M258" s="368" t="s">
        <v>1019</v>
      </c>
      <c r="N258" s="283"/>
      <c r="O258" s="200"/>
      <c r="P258" s="200"/>
      <c r="Q258" s="200"/>
      <c r="R258" s="200"/>
    </row>
    <row r="259" spans="2:18" x14ac:dyDescent="0.25">
      <c r="B259" s="189">
        <v>12</v>
      </c>
      <c r="C259" s="511">
        <v>140</v>
      </c>
      <c r="D259" s="190" t="s">
        <v>1331</v>
      </c>
      <c r="E259" s="191">
        <v>650103500</v>
      </c>
      <c r="F259" s="282" t="s">
        <v>1314</v>
      </c>
      <c r="G259" s="282" t="s">
        <v>1325</v>
      </c>
      <c r="H259" s="368">
        <v>90</v>
      </c>
      <c r="I259" s="368" t="s">
        <v>322</v>
      </c>
      <c r="J259" s="368"/>
      <c r="K259" s="368">
        <v>15</v>
      </c>
      <c r="L259" s="368">
        <f t="shared" si="7"/>
        <v>105</v>
      </c>
      <c r="M259" s="368" t="s">
        <v>1019</v>
      </c>
      <c r="N259" s="283"/>
      <c r="O259" s="200"/>
      <c r="P259" s="200"/>
      <c r="Q259" s="200"/>
      <c r="R259" s="200"/>
    </row>
    <row r="260" spans="2:18" ht="26.4" x14ac:dyDescent="0.25">
      <c r="B260" s="189">
        <v>13</v>
      </c>
      <c r="C260" s="513">
        <v>141</v>
      </c>
      <c r="D260" s="190" t="s">
        <v>1332</v>
      </c>
      <c r="E260" s="191">
        <v>650184757</v>
      </c>
      <c r="F260" s="282" t="s">
        <v>1314</v>
      </c>
      <c r="G260" s="282" t="s">
        <v>1325</v>
      </c>
      <c r="H260" s="368">
        <v>90</v>
      </c>
      <c r="I260" s="368" t="s">
        <v>322</v>
      </c>
      <c r="J260" s="368"/>
      <c r="K260" s="368">
        <v>15</v>
      </c>
      <c r="L260" s="368">
        <f t="shared" si="7"/>
        <v>105</v>
      </c>
      <c r="M260" s="368" t="s">
        <v>1019</v>
      </c>
      <c r="N260" s="283"/>
      <c r="O260" s="200"/>
      <c r="P260" s="200"/>
      <c r="Q260" s="200"/>
      <c r="R260" s="200"/>
    </row>
    <row r="261" spans="2:18" x14ac:dyDescent="0.25">
      <c r="B261" s="189">
        <v>14</v>
      </c>
      <c r="C261" s="511">
        <v>142</v>
      </c>
      <c r="D261" s="190" t="s">
        <v>1333</v>
      </c>
      <c r="E261" s="191">
        <v>606328557</v>
      </c>
      <c r="F261" s="282" t="s">
        <v>1317</v>
      </c>
      <c r="G261" s="282" t="s">
        <v>1325</v>
      </c>
      <c r="H261" s="368">
        <v>90</v>
      </c>
      <c r="I261" s="368" t="s">
        <v>322</v>
      </c>
      <c r="J261" s="368"/>
      <c r="K261" s="368">
        <v>15</v>
      </c>
      <c r="L261" s="368">
        <f t="shared" si="7"/>
        <v>105</v>
      </c>
      <c r="M261" s="368" t="s">
        <v>1019</v>
      </c>
      <c r="N261" s="283"/>
      <c r="O261" s="200"/>
      <c r="P261" s="200"/>
      <c r="Q261" s="200"/>
      <c r="R261" s="200"/>
    </row>
    <row r="262" spans="2:18" x14ac:dyDescent="0.25">
      <c r="B262" s="189">
        <v>15</v>
      </c>
      <c r="C262" s="511">
        <v>143</v>
      </c>
      <c r="D262" s="190" t="s">
        <v>1334</v>
      </c>
      <c r="E262" s="191">
        <v>650321730</v>
      </c>
      <c r="F262" s="368" t="s">
        <v>1314</v>
      </c>
      <c r="G262" s="282" t="s">
        <v>1325</v>
      </c>
      <c r="H262" s="368">
        <v>90</v>
      </c>
      <c r="I262" s="368" t="s">
        <v>322</v>
      </c>
      <c r="J262" s="368"/>
      <c r="K262" s="368">
        <v>15</v>
      </c>
      <c r="L262" s="368">
        <f t="shared" si="7"/>
        <v>105</v>
      </c>
      <c r="M262" s="368" t="s">
        <v>1019</v>
      </c>
      <c r="N262" s="283"/>
      <c r="O262" s="200"/>
      <c r="P262" s="200"/>
      <c r="Q262" s="200"/>
      <c r="R262" s="200"/>
    </row>
    <row r="263" spans="2:18" x14ac:dyDescent="0.25">
      <c r="B263" s="189">
        <v>16</v>
      </c>
      <c r="C263" s="513">
        <v>144</v>
      </c>
      <c r="D263" s="190" t="s">
        <v>1335</v>
      </c>
      <c r="E263" s="191">
        <v>605612530</v>
      </c>
      <c r="F263" s="368" t="s">
        <v>1314</v>
      </c>
      <c r="G263" s="282" t="s">
        <v>1325</v>
      </c>
      <c r="H263" s="368">
        <v>90</v>
      </c>
      <c r="I263" s="368" t="s">
        <v>322</v>
      </c>
      <c r="J263" s="368"/>
      <c r="K263" s="368">
        <v>15</v>
      </c>
      <c r="L263" s="368">
        <f t="shared" si="7"/>
        <v>105</v>
      </c>
      <c r="M263" s="368" t="s">
        <v>1019</v>
      </c>
      <c r="N263" s="283"/>
      <c r="O263" s="200"/>
      <c r="P263" s="200"/>
      <c r="Q263" s="200"/>
      <c r="R263" s="200"/>
    </row>
    <row r="264" spans="2:18" x14ac:dyDescent="0.25">
      <c r="B264" s="189">
        <v>17</v>
      </c>
      <c r="C264" s="511">
        <v>145</v>
      </c>
      <c r="D264" s="192" t="s">
        <v>1336</v>
      </c>
      <c r="E264" s="193">
        <v>605987593</v>
      </c>
      <c r="F264" s="368" t="s">
        <v>1317</v>
      </c>
      <c r="G264" s="282" t="s">
        <v>1325</v>
      </c>
      <c r="H264" s="368">
        <v>90</v>
      </c>
      <c r="I264" s="368" t="s">
        <v>322</v>
      </c>
      <c r="J264" s="368"/>
      <c r="K264" s="368">
        <v>15</v>
      </c>
      <c r="L264" s="368">
        <f t="shared" si="7"/>
        <v>105</v>
      </c>
      <c r="M264" s="368" t="s">
        <v>1019</v>
      </c>
      <c r="N264" s="283"/>
      <c r="O264" s="200"/>
      <c r="P264" s="200"/>
      <c r="Q264" s="200"/>
      <c r="R264" s="200"/>
    </row>
    <row r="265" spans="2:18" x14ac:dyDescent="0.25">
      <c r="B265" s="189">
        <v>18</v>
      </c>
      <c r="C265" s="511">
        <v>146</v>
      </c>
      <c r="D265" s="194" t="s">
        <v>1337</v>
      </c>
      <c r="E265" s="195">
        <v>606538387</v>
      </c>
      <c r="F265" s="369" t="s">
        <v>1327</v>
      </c>
      <c r="G265" s="282" t="s">
        <v>1325</v>
      </c>
      <c r="H265" s="368">
        <v>90</v>
      </c>
      <c r="I265" s="368" t="s">
        <v>322</v>
      </c>
      <c r="J265" s="368"/>
      <c r="K265" s="368">
        <v>15</v>
      </c>
      <c r="L265" s="368">
        <f t="shared" si="7"/>
        <v>105</v>
      </c>
      <c r="M265" s="368" t="s">
        <v>1019</v>
      </c>
      <c r="N265" s="283"/>
      <c r="O265" s="200"/>
      <c r="P265" s="200"/>
      <c r="Q265" s="200"/>
      <c r="R265" s="200"/>
    </row>
    <row r="266" spans="2:18" x14ac:dyDescent="0.25">
      <c r="B266" s="189">
        <v>19</v>
      </c>
      <c r="C266" s="513">
        <v>147</v>
      </c>
      <c r="D266" s="194" t="s">
        <v>1338</v>
      </c>
      <c r="E266" s="195">
        <v>650091234</v>
      </c>
      <c r="F266" s="370" t="s">
        <v>1314</v>
      </c>
      <c r="G266" s="282" t="s">
        <v>1325</v>
      </c>
      <c r="H266" s="368">
        <v>90</v>
      </c>
      <c r="I266" s="368" t="s">
        <v>322</v>
      </c>
      <c r="J266" s="368"/>
      <c r="K266" s="368">
        <v>15</v>
      </c>
      <c r="L266" s="368">
        <f t="shared" si="7"/>
        <v>105</v>
      </c>
      <c r="M266" s="368" t="s">
        <v>1019</v>
      </c>
      <c r="N266" s="240"/>
      <c r="O266" s="200"/>
      <c r="P266" s="200"/>
      <c r="Q266" s="200"/>
      <c r="R266" s="200"/>
    </row>
    <row r="267" spans="2:18" ht="26.4" x14ac:dyDescent="0.25">
      <c r="B267" s="189">
        <v>20</v>
      </c>
      <c r="C267" s="511">
        <v>148</v>
      </c>
      <c r="D267" s="196" t="s">
        <v>1339</v>
      </c>
      <c r="E267" s="197">
        <v>604436717</v>
      </c>
      <c r="F267" s="371" t="s">
        <v>1340</v>
      </c>
      <c r="G267" s="372" t="s">
        <v>175</v>
      </c>
      <c r="H267" s="369">
        <v>110</v>
      </c>
      <c r="I267" s="369" t="s">
        <v>322</v>
      </c>
      <c r="J267" s="369"/>
      <c r="K267" s="369">
        <v>15</v>
      </c>
      <c r="L267" s="369">
        <f t="shared" si="7"/>
        <v>125</v>
      </c>
      <c r="M267" s="369" t="s">
        <v>1019</v>
      </c>
      <c r="N267" s="240"/>
      <c r="O267" s="200"/>
      <c r="P267" s="200"/>
      <c r="Q267" s="200"/>
      <c r="R267" s="200"/>
    </row>
    <row r="268" spans="2:18" x14ac:dyDescent="0.25">
      <c r="B268" s="240"/>
      <c r="C268" s="200"/>
      <c r="D268" s="198" t="s">
        <v>5</v>
      </c>
      <c r="E268" s="285"/>
      <c r="F268" s="285"/>
      <c r="G268" s="373"/>
      <c r="H268" s="374">
        <f>+SUM(H248:H267)</f>
        <v>1140</v>
      </c>
      <c r="I268" s="373"/>
      <c r="J268" s="374">
        <f>+SUM(J248:J258)</f>
        <v>1090</v>
      </c>
      <c r="K268" s="374">
        <f>+SUM(K256:K267)</f>
        <v>180</v>
      </c>
      <c r="L268" s="374">
        <f>+SUM(L248:L267)</f>
        <v>2410</v>
      </c>
      <c r="M268" s="373"/>
      <c r="N268" s="240"/>
      <c r="O268" s="200"/>
      <c r="P268" s="200"/>
      <c r="Q268" s="200"/>
      <c r="R268" s="200"/>
    </row>
    <row r="269" spans="2:18" x14ac:dyDescent="0.25">
      <c r="B269" s="240"/>
      <c r="C269" s="286"/>
      <c r="D269" s="240"/>
      <c r="E269" s="240"/>
      <c r="F269" s="240"/>
      <c r="G269" s="240"/>
      <c r="H269" s="240"/>
      <c r="I269" s="240"/>
      <c r="J269" s="240"/>
      <c r="K269" s="240"/>
      <c r="L269" s="240"/>
      <c r="M269" s="240"/>
      <c r="N269" s="240"/>
      <c r="O269" s="200"/>
      <c r="P269" s="200"/>
      <c r="Q269" s="200"/>
      <c r="R269" s="200"/>
    </row>
    <row r="271" spans="2:18" x14ac:dyDescent="0.25">
      <c r="B271" s="200"/>
      <c r="C271" s="200"/>
      <c r="D271" s="690" t="s">
        <v>1341</v>
      </c>
      <c r="E271" s="690"/>
      <c r="F271" s="690"/>
      <c r="G271" s="690"/>
      <c r="H271" s="690"/>
      <c r="I271" s="200"/>
      <c r="J271" s="200"/>
    </row>
    <row r="272" spans="2:18" x14ac:dyDescent="0.25">
      <c r="B272" s="200"/>
      <c r="C272" s="200"/>
      <c r="D272" s="200"/>
      <c r="E272" s="694" t="s">
        <v>1342</v>
      </c>
      <c r="F272" s="694"/>
      <c r="G272" s="694"/>
      <c r="H272" s="200"/>
      <c r="I272" s="200"/>
      <c r="J272" s="200"/>
    </row>
    <row r="273" spans="2:19" x14ac:dyDescent="0.25">
      <c r="B273" s="200"/>
      <c r="C273" s="200"/>
      <c r="D273" s="200"/>
      <c r="E273" s="694" t="s">
        <v>1343</v>
      </c>
      <c r="F273" s="694"/>
      <c r="G273" s="200"/>
      <c r="H273" s="200"/>
      <c r="I273" s="200"/>
      <c r="J273" s="200"/>
    </row>
    <row r="274" spans="2:19" x14ac:dyDescent="0.25">
      <c r="B274" s="200"/>
      <c r="C274" s="200"/>
      <c r="D274" s="200"/>
      <c r="E274" s="200"/>
      <c r="F274" s="200"/>
      <c r="G274" s="200"/>
      <c r="H274" s="200"/>
      <c r="I274" s="200"/>
      <c r="J274" s="200"/>
    </row>
    <row r="275" spans="2:19" x14ac:dyDescent="0.25">
      <c r="B275" s="480" t="s">
        <v>133</v>
      </c>
      <c r="C275" s="464" t="s">
        <v>134</v>
      </c>
      <c r="D275" s="480" t="s">
        <v>1306</v>
      </c>
      <c r="E275" s="480" t="s">
        <v>373</v>
      </c>
      <c r="F275" s="480" t="s">
        <v>137</v>
      </c>
      <c r="G275" s="480" t="s">
        <v>1307</v>
      </c>
      <c r="H275" s="480" t="s">
        <v>1308</v>
      </c>
      <c r="I275" s="480" t="s">
        <v>1310</v>
      </c>
      <c r="J275" s="480" t="s">
        <v>1311</v>
      </c>
    </row>
    <row r="276" spans="2:19" x14ac:dyDescent="0.25">
      <c r="B276" s="521">
        <v>1</v>
      </c>
      <c r="C276" s="514">
        <v>148</v>
      </c>
      <c r="D276" s="375" t="s">
        <v>1344</v>
      </c>
      <c r="E276" s="375">
        <v>1804050282</v>
      </c>
      <c r="F276" s="287" t="s">
        <v>1345</v>
      </c>
      <c r="G276" s="663" t="s">
        <v>362</v>
      </c>
      <c r="H276" s="376">
        <v>160</v>
      </c>
      <c r="I276" s="376">
        <v>15</v>
      </c>
      <c r="J276" s="376">
        <f t="shared" ref="J276:J282" si="8">+SUM(I276+H276)</f>
        <v>175</v>
      </c>
    </row>
    <row r="277" spans="2:19" ht="26.4" x14ac:dyDescent="0.25">
      <c r="B277" s="522">
        <v>2</v>
      </c>
      <c r="C277" s="511">
        <v>149</v>
      </c>
      <c r="D277" s="375" t="s">
        <v>1346</v>
      </c>
      <c r="E277" s="375">
        <v>1804890554</v>
      </c>
      <c r="F277" s="281" t="s">
        <v>1345</v>
      </c>
      <c r="G277" s="664" t="s">
        <v>173</v>
      </c>
      <c r="H277" s="368">
        <v>90</v>
      </c>
      <c r="I277" s="368">
        <v>15</v>
      </c>
      <c r="J277" s="368">
        <f t="shared" si="8"/>
        <v>105</v>
      </c>
    </row>
    <row r="278" spans="2:19" x14ac:dyDescent="0.25">
      <c r="B278" s="522">
        <v>3</v>
      </c>
      <c r="C278" s="513">
        <v>150</v>
      </c>
      <c r="D278" s="375" t="s">
        <v>1347</v>
      </c>
      <c r="E278" s="375">
        <v>1804980579</v>
      </c>
      <c r="F278" s="281" t="s">
        <v>1345</v>
      </c>
      <c r="G278" s="664" t="s">
        <v>175</v>
      </c>
      <c r="H278" s="368">
        <v>110</v>
      </c>
      <c r="I278" s="368">
        <v>15</v>
      </c>
      <c r="J278" s="368">
        <f t="shared" si="8"/>
        <v>125</v>
      </c>
    </row>
    <row r="279" spans="2:19" ht="26.4" x14ac:dyDescent="0.25">
      <c r="B279" s="522">
        <v>4</v>
      </c>
      <c r="C279" s="511">
        <v>151</v>
      </c>
      <c r="D279" s="375" t="s">
        <v>1348</v>
      </c>
      <c r="E279" s="375">
        <v>1805194162</v>
      </c>
      <c r="F279" s="281" t="s">
        <v>1345</v>
      </c>
      <c r="G279" s="664" t="s">
        <v>175</v>
      </c>
      <c r="H279" s="368">
        <v>110</v>
      </c>
      <c r="I279" s="368">
        <v>15</v>
      </c>
      <c r="J279" s="368">
        <f t="shared" si="8"/>
        <v>125</v>
      </c>
    </row>
    <row r="280" spans="2:19" x14ac:dyDescent="0.25">
      <c r="B280" s="522">
        <v>5</v>
      </c>
      <c r="C280" s="511">
        <v>152</v>
      </c>
      <c r="D280" s="375" t="s">
        <v>1349</v>
      </c>
      <c r="E280" s="375">
        <v>502356223</v>
      </c>
      <c r="F280" s="281" t="s">
        <v>1350</v>
      </c>
      <c r="G280" s="664" t="s">
        <v>175</v>
      </c>
      <c r="H280" s="368">
        <v>110</v>
      </c>
      <c r="I280" s="368">
        <v>15</v>
      </c>
      <c r="J280" s="368">
        <f t="shared" si="8"/>
        <v>125</v>
      </c>
    </row>
    <row r="281" spans="2:19" x14ac:dyDescent="0.25">
      <c r="B281" s="522">
        <v>6</v>
      </c>
      <c r="C281" s="511">
        <v>159</v>
      </c>
      <c r="D281" s="375" t="s">
        <v>1351</v>
      </c>
      <c r="E281" s="375">
        <v>1850062397</v>
      </c>
      <c r="F281" s="281" t="s">
        <v>476</v>
      </c>
      <c r="G281" s="664" t="s">
        <v>173</v>
      </c>
      <c r="H281" s="368">
        <v>90</v>
      </c>
      <c r="I281" s="368">
        <v>15</v>
      </c>
      <c r="J281" s="368">
        <f t="shared" si="8"/>
        <v>105</v>
      </c>
    </row>
    <row r="282" spans="2:19" x14ac:dyDescent="0.25">
      <c r="B282" s="522">
        <v>7</v>
      </c>
      <c r="C282" s="515">
        <v>160</v>
      </c>
      <c r="D282" s="377" t="s">
        <v>1352</v>
      </c>
      <c r="E282" s="377">
        <v>1850770072</v>
      </c>
      <c r="F282" s="281" t="s">
        <v>476</v>
      </c>
      <c r="G282" s="665" t="s">
        <v>173</v>
      </c>
      <c r="H282" s="369">
        <v>90</v>
      </c>
      <c r="I282" s="369">
        <v>15</v>
      </c>
      <c r="J282" s="369">
        <f t="shared" si="8"/>
        <v>105</v>
      </c>
    </row>
    <row r="283" spans="2:19" x14ac:dyDescent="0.25">
      <c r="B283" s="200"/>
      <c r="C283" s="288" t="s">
        <v>5</v>
      </c>
      <c r="D283" s="288"/>
      <c r="E283" s="288"/>
      <c r="F283" s="288"/>
      <c r="G283" s="288"/>
      <c r="H283" s="288">
        <f>+SUM(H276:H282)</f>
        <v>760</v>
      </c>
      <c r="I283" s="288">
        <f>+SUM(I276:I282)</f>
        <v>105</v>
      </c>
      <c r="J283" s="288">
        <f>+SUM(J276:J282)</f>
        <v>865</v>
      </c>
    </row>
    <row r="284" spans="2:19" x14ac:dyDescent="0.25">
      <c r="B284" s="200"/>
      <c r="C284" s="200"/>
      <c r="D284" s="200"/>
      <c r="E284" s="200"/>
      <c r="F284" s="200"/>
      <c r="G284" s="200"/>
      <c r="H284" s="200"/>
      <c r="I284" s="378">
        <v>70</v>
      </c>
      <c r="J284" s="200"/>
    </row>
    <row r="288" spans="2:19" x14ac:dyDescent="0.25">
      <c r="B288" s="690" t="s">
        <v>273</v>
      </c>
      <c r="C288" s="690"/>
      <c r="D288" s="690"/>
      <c r="E288" s="690"/>
      <c r="F288" s="690"/>
      <c r="G288" s="690"/>
      <c r="H288" s="690"/>
      <c r="I288" s="690"/>
      <c r="J288" s="200"/>
      <c r="K288" s="200"/>
      <c r="R288"/>
      <c r="S288"/>
    </row>
    <row r="289" spans="2:19" x14ac:dyDescent="0.25">
      <c r="B289" s="690" t="s">
        <v>1353</v>
      </c>
      <c r="C289" s="690"/>
      <c r="D289" s="690"/>
      <c r="E289" s="690"/>
      <c r="F289" s="690"/>
      <c r="G289" s="690"/>
      <c r="H289" s="690"/>
      <c r="I289" s="690"/>
      <c r="J289" s="200"/>
      <c r="K289" s="200"/>
      <c r="R289"/>
      <c r="S289"/>
    </row>
    <row r="290" spans="2:19" x14ac:dyDescent="0.25">
      <c r="B290" s="690"/>
      <c r="C290" s="690"/>
      <c r="D290" s="690"/>
      <c r="E290" s="690"/>
      <c r="F290" s="690"/>
      <c r="G290" s="690"/>
      <c r="H290" s="690"/>
      <c r="I290" s="690"/>
      <c r="J290" s="200"/>
      <c r="K290" s="200"/>
      <c r="R290"/>
      <c r="S290"/>
    </row>
    <row r="291" spans="2:19" x14ac:dyDescent="0.25">
      <c r="B291" s="379"/>
      <c r="C291" s="379"/>
      <c r="D291" s="200"/>
      <c r="E291" s="200"/>
      <c r="F291" s="200"/>
      <c r="G291" s="200"/>
      <c r="H291" s="200"/>
      <c r="I291" s="200"/>
      <c r="J291" s="200"/>
      <c r="K291" s="200"/>
      <c r="R291"/>
      <c r="S291"/>
    </row>
    <row r="292" spans="2:19" x14ac:dyDescent="0.25">
      <c r="B292" s="481" t="s">
        <v>133</v>
      </c>
      <c r="C292" s="480" t="s">
        <v>134</v>
      </c>
      <c r="D292" s="480" t="s">
        <v>32</v>
      </c>
      <c r="E292" s="480" t="s">
        <v>136</v>
      </c>
      <c r="F292" s="480" t="s">
        <v>137</v>
      </c>
      <c r="G292" s="480" t="s">
        <v>198</v>
      </c>
      <c r="H292" s="480" t="s">
        <v>1354</v>
      </c>
      <c r="I292" s="480" t="s">
        <v>1</v>
      </c>
      <c r="J292" s="482" t="s">
        <v>406</v>
      </c>
      <c r="K292" s="200"/>
      <c r="R292"/>
      <c r="S292"/>
    </row>
    <row r="293" spans="2:19" x14ac:dyDescent="0.25">
      <c r="B293" s="189">
        <v>1</v>
      </c>
      <c r="C293" s="516">
        <v>125</v>
      </c>
      <c r="D293" s="380" t="s">
        <v>1355</v>
      </c>
      <c r="E293" s="289" t="s">
        <v>1356</v>
      </c>
      <c r="F293" s="216" t="s">
        <v>395</v>
      </c>
      <c r="G293" s="214" t="s">
        <v>242</v>
      </c>
      <c r="H293" s="215" t="s">
        <v>1938</v>
      </c>
      <c r="I293" s="290">
        <v>10</v>
      </c>
      <c r="J293" s="291">
        <v>92580</v>
      </c>
      <c r="K293" s="451"/>
      <c r="R293"/>
      <c r="S293"/>
    </row>
    <row r="294" spans="2:19" x14ac:dyDescent="0.25">
      <c r="B294" s="292">
        <v>2</v>
      </c>
      <c r="C294" s="516">
        <v>129</v>
      </c>
      <c r="D294" s="293" t="s">
        <v>1357</v>
      </c>
      <c r="E294" s="294">
        <v>1753520400</v>
      </c>
      <c r="F294" s="216" t="s">
        <v>395</v>
      </c>
      <c r="G294" s="214" t="s">
        <v>242</v>
      </c>
      <c r="H294" s="215" t="s">
        <v>1938</v>
      </c>
      <c r="I294" s="290">
        <v>20</v>
      </c>
      <c r="J294" s="295" t="s">
        <v>1358</v>
      </c>
      <c r="K294" s="451"/>
      <c r="R294"/>
      <c r="S294"/>
    </row>
    <row r="295" spans="2:19" x14ac:dyDescent="0.25">
      <c r="B295" s="292">
        <v>3</v>
      </c>
      <c r="C295" s="516">
        <v>130</v>
      </c>
      <c r="D295" s="293" t="s">
        <v>1359</v>
      </c>
      <c r="E295" s="294">
        <v>1726264516</v>
      </c>
      <c r="F295" s="216" t="s">
        <v>395</v>
      </c>
      <c r="G295" s="214" t="s">
        <v>242</v>
      </c>
      <c r="H295" s="215" t="s">
        <v>1938</v>
      </c>
      <c r="I295" s="290">
        <v>20</v>
      </c>
      <c r="J295" s="295">
        <v>19485020900</v>
      </c>
      <c r="K295" s="451"/>
      <c r="R295"/>
      <c r="S295"/>
    </row>
    <row r="296" spans="2:19" x14ac:dyDescent="0.25">
      <c r="B296" s="189">
        <v>4</v>
      </c>
      <c r="C296" s="516">
        <v>135</v>
      </c>
      <c r="D296" s="293" t="s">
        <v>1360</v>
      </c>
      <c r="E296" s="294">
        <v>1729431369</v>
      </c>
      <c r="F296" s="216" t="s">
        <v>395</v>
      </c>
      <c r="G296" s="214" t="s">
        <v>242</v>
      </c>
      <c r="H296" s="215" t="s">
        <v>1938</v>
      </c>
      <c r="I296" s="290">
        <v>10</v>
      </c>
      <c r="J296" s="200">
        <v>51394215</v>
      </c>
      <c r="K296" s="451"/>
      <c r="R296"/>
      <c r="S296"/>
    </row>
    <row r="297" spans="2:19" x14ac:dyDescent="0.25">
      <c r="B297" s="189">
        <v>5</v>
      </c>
      <c r="C297" s="516">
        <v>153</v>
      </c>
      <c r="D297" s="293" t="s">
        <v>1361</v>
      </c>
      <c r="E297" s="294">
        <v>1753423084</v>
      </c>
      <c r="F297" s="216" t="s">
        <v>395</v>
      </c>
      <c r="G297" s="214" t="s">
        <v>242</v>
      </c>
      <c r="H297" s="215" t="s">
        <v>1938</v>
      </c>
      <c r="I297" s="214">
        <v>27</v>
      </c>
      <c r="J297" s="200" t="s">
        <v>1362</v>
      </c>
      <c r="K297" s="451"/>
      <c r="R297"/>
      <c r="S297"/>
    </row>
    <row r="298" spans="2:19" x14ac:dyDescent="0.25">
      <c r="B298" s="189">
        <v>6</v>
      </c>
      <c r="C298" s="516">
        <v>154</v>
      </c>
      <c r="D298" s="293" t="s">
        <v>1363</v>
      </c>
      <c r="E298" s="294">
        <v>1753064656</v>
      </c>
      <c r="F298" s="216" t="s">
        <v>395</v>
      </c>
      <c r="G298" s="214" t="s">
        <v>242</v>
      </c>
      <c r="H298" s="215" t="s">
        <v>1938</v>
      </c>
      <c r="I298" s="214">
        <v>27</v>
      </c>
      <c r="J298" s="200" t="s">
        <v>1364</v>
      </c>
      <c r="K298" s="451"/>
      <c r="R298"/>
      <c r="S298"/>
    </row>
    <row r="299" spans="2:19" x14ac:dyDescent="0.25">
      <c r="B299" s="292">
        <v>7</v>
      </c>
      <c r="C299" s="516">
        <v>155</v>
      </c>
      <c r="D299" s="293" t="s">
        <v>1365</v>
      </c>
      <c r="E299" s="294">
        <v>1753143245</v>
      </c>
      <c r="F299" s="216" t="s">
        <v>395</v>
      </c>
      <c r="G299" s="214" t="s">
        <v>242</v>
      </c>
      <c r="H299" s="215" t="s">
        <v>1938</v>
      </c>
      <c r="I299" s="214">
        <v>27</v>
      </c>
      <c r="J299" s="200" t="s">
        <v>1366</v>
      </c>
      <c r="K299" s="451"/>
      <c r="R299"/>
      <c r="S299"/>
    </row>
    <row r="300" spans="2:19" x14ac:dyDescent="0.25">
      <c r="B300" s="189"/>
      <c r="C300" s="189"/>
      <c r="D300" s="296" t="s">
        <v>5</v>
      </c>
      <c r="E300" s="296"/>
      <c r="F300" s="296"/>
      <c r="G300" s="297"/>
      <c r="H300" s="221"/>
      <c r="I300" s="593">
        <f>+SUM(I293:I299)</f>
        <v>141</v>
      </c>
      <c r="J300" s="200"/>
      <c r="K300" s="200"/>
      <c r="R300"/>
      <c r="S300"/>
    </row>
    <row r="301" spans="2:19" x14ac:dyDescent="0.25">
      <c r="B301" s="200"/>
      <c r="C301" s="200"/>
      <c r="D301" s="200"/>
      <c r="E301" s="200"/>
      <c r="F301" s="200"/>
      <c r="G301" s="200"/>
      <c r="H301" s="200"/>
      <c r="I301" s="200"/>
      <c r="J301" s="200"/>
      <c r="K301" s="200"/>
      <c r="R301"/>
      <c r="S301"/>
    </row>
    <row r="302" spans="2:19" x14ac:dyDescent="0.25">
      <c r="B302" s="200"/>
      <c r="C302" s="200"/>
      <c r="D302" s="200"/>
      <c r="E302" s="200"/>
      <c r="F302" s="200"/>
      <c r="G302" s="200"/>
      <c r="H302" s="200"/>
      <c r="I302" s="200"/>
      <c r="J302" s="200"/>
      <c r="K302" s="200"/>
      <c r="R302"/>
      <c r="S302"/>
    </row>
    <row r="303" spans="2:19" x14ac:dyDescent="0.25">
      <c r="B303" s="692" t="s">
        <v>1937</v>
      </c>
      <c r="C303" s="692"/>
      <c r="D303" s="692"/>
      <c r="E303" s="692"/>
      <c r="F303" s="692"/>
      <c r="G303" s="692"/>
      <c r="H303" s="692"/>
      <c r="I303" s="692"/>
      <c r="J303" s="200"/>
      <c r="K303" s="200"/>
      <c r="R303"/>
      <c r="S303"/>
    </row>
    <row r="304" spans="2:19" x14ac:dyDescent="0.25">
      <c r="B304" s="692"/>
      <c r="C304" s="692"/>
      <c r="D304" s="692"/>
      <c r="E304" s="692"/>
      <c r="F304" s="692"/>
      <c r="G304" s="692"/>
      <c r="H304" s="692"/>
      <c r="I304" s="692"/>
      <c r="J304" s="200"/>
      <c r="K304" s="200"/>
      <c r="R304"/>
      <c r="S304"/>
    </row>
    <row r="305" spans="2:19" x14ac:dyDescent="0.25">
      <c r="R305"/>
      <c r="S305"/>
    </row>
    <row r="306" spans="2:19" x14ac:dyDescent="0.25">
      <c r="R306"/>
      <c r="S306"/>
    </row>
    <row r="307" spans="2:19" x14ac:dyDescent="0.25">
      <c r="B307" s="690" t="s">
        <v>273</v>
      </c>
      <c r="C307" s="690"/>
      <c r="D307" s="690"/>
      <c r="E307" s="690"/>
      <c r="F307" s="690"/>
      <c r="G307" s="690"/>
      <c r="H307" s="690"/>
      <c r="I307" s="690"/>
      <c r="J307" s="690"/>
      <c r="K307" s="690"/>
      <c r="L307" s="690"/>
      <c r="M307" s="200"/>
      <c r="R307"/>
      <c r="S307"/>
    </row>
    <row r="308" spans="2:19" x14ac:dyDescent="0.25">
      <c r="B308" s="690" t="s">
        <v>1367</v>
      </c>
      <c r="C308" s="690"/>
      <c r="D308" s="690"/>
      <c r="E308" s="690"/>
      <c r="F308" s="690"/>
      <c r="G308" s="690"/>
      <c r="H308" s="690"/>
      <c r="I308" s="690"/>
      <c r="J308" s="690"/>
      <c r="K308" s="690"/>
      <c r="L308" s="690"/>
      <c r="M308" s="200"/>
      <c r="R308"/>
      <c r="S308"/>
    </row>
    <row r="309" spans="2:19" x14ac:dyDescent="0.25">
      <c r="B309" s="690"/>
      <c r="C309" s="690"/>
      <c r="D309" s="690"/>
      <c r="E309" s="690"/>
      <c r="F309" s="690"/>
      <c r="G309" s="690"/>
      <c r="H309" s="690"/>
      <c r="I309" s="690"/>
      <c r="J309" s="690"/>
      <c r="K309" s="690"/>
      <c r="L309" s="690"/>
      <c r="M309" s="200"/>
      <c r="R309"/>
      <c r="S309"/>
    </row>
    <row r="310" spans="2:19" x14ac:dyDescent="0.25">
      <c r="B310" s="379"/>
      <c r="C310" s="379"/>
      <c r="D310" s="200"/>
      <c r="E310" s="200"/>
      <c r="F310" s="200"/>
      <c r="G310" s="200"/>
      <c r="H310" s="200"/>
      <c r="I310" s="200"/>
      <c r="J310" s="200"/>
      <c r="K310" s="200"/>
      <c r="L310" s="200"/>
      <c r="M310" s="200"/>
      <c r="R310"/>
      <c r="S310"/>
    </row>
    <row r="311" spans="2:19" ht="26.4" x14ac:dyDescent="0.25">
      <c r="B311" s="481" t="s">
        <v>133</v>
      </c>
      <c r="C311" s="480" t="s">
        <v>134</v>
      </c>
      <c r="D311" s="480" t="s">
        <v>32</v>
      </c>
      <c r="E311" s="480" t="s">
        <v>136</v>
      </c>
      <c r="F311" s="480" t="s">
        <v>137</v>
      </c>
      <c r="G311" s="480" t="s">
        <v>198</v>
      </c>
      <c r="H311" s="480" t="s">
        <v>0</v>
      </c>
      <c r="I311" s="480" t="s">
        <v>1368</v>
      </c>
      <c r="J311" s="482" t="s">
        <v>1369</v>
      </c>
      <c r="K311" s="480" t="s">
        <v>1370</v>
      </c>
      <c r="L311" s="480" t="s">
        <v>1</v>
      </c>
      <c r="M311" s="200"/>
      <c r="R311"/>
      <c r="S311"/>
    </row>
    <row r="312" spans="2:19" x14ac:dyDescent="0.25">
      <c r="B312" s="298"/>
      <c r="C312" s="517" t="s">
        <v>1954</v>
      </c>
      <c r="D312" s="381" t="s">
        <v>1371</v>
      </c>
      <c r="E312" s="299" t="s">
        <v>1372</v>
      </c>
      <c r="F312" s="300" t="s">
        <v>395</v>
      </c>
      <c r="G312" s="281"/>
      <c r="H312" s="281"/>
      <c r="I312" s="216" t="s">
        <v>362</v>
      </c>
      <c r="J312" s="211"/>
      <c r="K312" s="299"/>
      <c r="L312" s="381"/>
      <c r="M312" s="200"/>
      <c r="R312"/>
      <c r="S312"/>
    </row>
    <row r="313" spans="2:19" x14ac:dyDescent="0.25">
      <c r="B313" s="298"/>
      <c r="C313" s="239" t="s">
        <v>1953</v>
      </c>
      <c r="D313" s="381" t="s">
        <v>1373</v>
      </c>
      <c r="E313" s="299" t="s">
        <v>1374</v>
      </c>
      <c r="F313" s="300" t="s">
        <v>1375</v>
      </c>
      <c r="G313" s="281"/>
      <c r="H313" s="281"/>
      <c r="I313" s="216" t="s">
        <v>173</v>
      </c>
      <c r="J313" s="301">
        <v>100</v>
      </c>
      <c r="K313" s="299"/>
      <c r="L313" s="381"/>
      <c r="M313" s="200"/>
      <c r="R313"/>
      <c r="S313"/>
    </row>
    <row r="314" spans="2:19" x14ac:dyDescent="0.25">
      <c r="B314" s="522">
        <v>1</v>
      </c>
      <c r="C314" s="518">
        <v>126</v>
      </c>
      <c r="D314" s="382" t="s">
        <v>1376</v>
      </c>
      <c r="E314" s="302" t="s">
        <v>1377</v>
      </c>
      <c r="F314" s="303" t="s">
        <v>395</v>
      </c>
      <c r="G314" s="303" t="s">
        <v>242</v>
      </c>
      <c r="H314" s="382">
        <v>90</v>
      </c>
      <c r="I314" s="383"/>
      <c r="J314" s="383"/>
      <c r="K314" s="214"/>
      <c r="L314" s="290">
        <f>+H314</f>
        <v>90</v>
      </c>
      <c r="M314" s="200"/>
      <c r="R314"/>
      <c r="S314"/>
    </row>
    <row r="315" spans="2:19" x14ac:dyDescent="0.25">
      <c r="B315" s="523">
        <v>2</v>
      </c>
      <c r="C315" s="516">
        <v>127</v>
      </c>
      <c r="D315" s="381" t="s">
        <v>1378</v>
      </c>
      <c r="E315" s="304" t="s">
        <v>1379</v>
      </c>
      <c r="F315" s="300" t="s">
        <v>392</v>
      </c>
      <c r="G315" s="303" t="s">
        <v>1380</v>
      </c>
      <c r="H315" s="381">
        <v>110</v>
      </c>
      <c r="I315" s="383"/>
      <c r="J315" s="383"/>
      <c r="K315" s="214"/>
      <c r="L315" s="290">
        <f>+H315</f>
        <v>110</v>
      </c>
      <c r="M315" s="200"/>
      <c r="R315"/>
      <c r="S315"/>
    </row>
    <row r="316" spans="2:19" x14ac:dyDescent="0.25">
      <c r="B316" s="523">
        <v>3</v>
      </c>
      <c r="C316" s="516">
        <v>128</v>
      </c>
      <c r="D316" s="381" t="s">
        <v>1381</v>
      </c>
      <c r="E316" s="299" t="s">
        <v>1382</v>
      </c>
      <c r="F316" s="300" t="s">
        <v>238</v>
      </c>
      <c r="G316" s="303" t="s">
        <v>242</v>
      </c>
      <c r="H316" s="381"/>
      <c r="I316" s="383"/>
      <c r="J316" s="383"/>
      <c r="K316" s="214">
        <v>15</v>
      </c>
      <c r="L316" s="290">
        <f>+K316</f>
        <v>15</v>
      </c>
      <c r="M316" s="200"/>
      <c r="R316"/>
      <c r="S316"/>
    </row>
    <row r="317" spans="2:19" x14ac:dyDescent="0.25">
      <c r="B317" s="522">
        <v>4</v>
      </c>
      <c r="C317" s="516">
        <v>132</v>
      </c>
      <c r="D317" s="305" t="s">
        <v>1383</v>
      </c>
      <c r="E317" s="305">
        <v>1250266911</v>
      </c>
      <c r="F317" s="300" t="s">
        <v>1384</v>
      </c>
      <c r="G317" s="303" t="s">
        <v>1380</v>
      </c>
      <c r="H317" s="381">
        <v>110</v>
      </c>
      <c r="I317" s="383"/>
      <c r="J317" s="383"/>
      <c r="K317" s="214"/>
      <c r="L317" s="290">
        <f>+H317</f>
        <v>110</v>
      </c>
      <c r="M317" s="200"/>
      <c r="R317"/>
      <c r="S317"/>
    </row>
    <row r="318" spans="2:19" x14ac:dyDescent="0.25">
      <c r="B318" s="523">
        <v>5</v>
      </c>
      <c r="C318" s="516">
        <v>133</v>
      </c>
      <c r="D318" s="305" t="s">
        <v>1385</v>
      </c>
      <c r="E318" s="305">
        <v>1726975539</v>
      </c>
      <c r="F318" s="300" t="s">
        <v>395</v>
      </c>
      <c r="G318" s="303" t="s">
        <v>242</v>
      </c>
      <c r="H318" s="381">
        <v>90</v>
      </c>
      <c r="I318" s="383"/>
      <c r="J318" s="383"/>
      <c r="K318" s="214"/>
      <c r="L318" s="290">
        <f>+H318</f>
        <v>90</v>
      </c>
      <c r="M318" s="200"/>
      <c r="R318"/>
      <c r="S318"/>
    </row>
    <row r="319" spans="2:19" x14ac:dyDescent="0.25">
      <c r="B319" s="523">
        <v>6</v>
      </c>
      <c r="C319" s="516">
        <v>134</v>
      </c>
      <c r="D319" s="305" t="s">
        <v>1386</v>
      </c>
      <c r="E319" s="305">
        <v>1754515540</v>
      </c>
      <c r="F319" s="300" t="s">
        <v>395</v>
      </c>
      <c r="G319" s="303" t="s">
        <v>242</v>
      </c>
      <c r="H319" s="381">
        <v>90</v>
      </c>
      <c r="I319" s="383"/>
      <c r="J319" s="383"/>
      <c r="K319" s="214"/>
      <c r="L319" s="290">
        <v>90</v>
      </c>
      <c r="M319" s="200"/>
      <c r="R319"/>
      <c r="S319"/>
    </row>
    <row r="320" spans="2:19" x14ac:dyDescent="0.25">
      <c r="B320" s="522">
        <v>7</v>
      </c>
      <c r="C320" s="516">
        <v>156</v>
      </c>
      <c r="D320" s="305" t="s">
        <v>1387</v>
      </c>
      <c r="E320" s="305">
        <v>1727314997</v>
      </c>
      <c r="F320" s="300" t="s">
        <v>1388</v>
      </c>
      <c r="G320" s="303" t="s">
        <v>1389</v>
      </c>
      <c r="H320" s="381">
        <v>90</v>
      </c>
      <c r="I320" s="383" t="s">
        <v>242</v>
      </c>
      <c r="J320" s="383">
        <v>90</v>
      </c>
      <c r="K320" s="214">
        <v>15</v>
      </c>
      <c r="L320" s="290">
        <f>+H320+K320+J320</f>
        <v>195</v>
      </c>
      <c r="M320" s="200"/>
      <c r="R320"/>
      <c r="S320"/>
    </row>
    <row r="321" spans="2:19" x14ac:dyDescent="0.25">
      <c r="B321" s="523">
        <v>8</v>
      </c>
      <c r="C321" s="516">
        <v>157</v>
      </c>
      <c r="D321" s="381" t="s">
        <v>1390</v>
      </c>
      <c r="E321" s="299" t="s">
        <v>1391</v>
      </c>
      <c r="F321" s="300" t="s">
        <v>265</v>
      </c>
      <c r="G321" s="303" t="s">
        <v>239</v>
      </c>
      <c r="H321" s="381">
        <v>160</v>
      </c>
      <c r="I321" s="383"/>
      <c r="J321" s="383"/>
      <c r="K321" s="214">
        <v>15</v>
      </c>
      <c r="L321" s="290">
        <f t="shared" ref="L321:L329" si="9">+H321+K321</f>
        <v>175</v>
      </c>
      <c r="M321" s="200"/>
      <c r="R321"/>
      <c r="S321"/>
    </row>
    <row r="322" spans="2:19" x14ac:dyDescent="0.25">
      <c r="B322" s="522">
        <v>9</v>
      </c>
      <c r="C322" s="516">
        <v>158</v>
      </c>
      <c r="D322" s="381" t="s">
        <v>1392</v>
      </c>
      <c r="E322" s="381">
        <v>1754449906</v>
      </c>
      <c r="F322" s="300" t="s">
        <v>395</v>
      </c>
      <c r="G322" s="303" t="s">
        <v>242</v>
      </c>
      <c r="H322" s="381">
        <v>90</v>
      </c>
      <c r="I322" s="383"/>
      <c r="J322" s="383"/>
      <c r="K322" s="214"/>
      <c r="L322" s="290">
        <f t="shared" si="9"/>
        <v>90</v>
      </c>
      <c r="M322" s="200"/>
      <c r="R322"/>
      <c r="S322"/>
    </row>
    <row r="323" spans="2:19" x14ac:dyDescent="0.25">
      <c r="B323" s="522">
        <v>10</v>
      </c>
      <c r="C323" s="516">
        <v>161</v>
      </c>
      <c r="D323" s="381" t="s">
        <v>1393</v>
      </c>
      <c r="E323" s="381">
        <v>1750620815</v>
      </c>
      <c r="F323" s="300" t="s">
        <v>395</v>
      </c>
      <c r="G323" s="303" t="s">
        <v>242</v>
      </c>
      <c r="H323" s="381">
        <v>90</v>
      </c>
      <c r="I323" s="383"/>
      <c r="J323" s="383"/>
      <c r="K323" s="214"/>
      <c r="L323" s="290">
        <f t="shared" si="9"/>
        <v>90</v>
      </c>
      <c r="M323" s="200"/>
      <c r="R323"/>
      <c r="S323"/>
    </row>
    <row r="324" spans="2:19" x14ac:dyDescent="0.25">
      <c r="B324" s="523">
        <v>11</v>
      </c>
      <c r="C324" s="516">
        <v>162</v>
      </c>
      <c r="D324" s="381" t="s">
        <v>1394</v>
      </c>
      <c r="E324" s="299" t="s">
        <v>1395</v>
      </c>
      <c r="F324" s="300" t="s">
        <v>395</v>
      </c>
      <c r="G324" s="303" t="s">
        <v>242</v>
      </c>
      <c r="H324" s="381">
        <v>90</v>
      </c>
      <c r="I324" s="383"/>
      <c r="J324" s="383"/>
      <c r="K324" s="214"/>
      <c r="L324" s="290">
        <f t="shared" si="9"/>
        <v>90</v>
      </c>
      <c r="M324" s="200"/>
      <c r="R324"/>
      <c r="S324"/>
    </row>
    <row r="325" spans="2:19" x14ac:dyDescent="0.25">
      <c r="B325" s="522">
        <v>12</v>
      </c>
      <c r="C325" s="516">
        <v>216</v>
      </c>
      <c r="D325" s="381" t="s">
        <v>1396</v>
      </c>
      <c r="E325" s="381">
        <v>1750945055</v>
      </c>
      <c r="F325" s="300" t="s">
        <v>395</v>
      </c>
      <c r="G325" s="303" t="s">
        <v>1389</v>
      </c>
      <c r="H325" s="381">
        <v>90</v>
      </c>
      <c r="I325" s="383"/>
      <c r="J325" s="383"/>
      <c r="K325" s="214"/>
      <c r="L325" s="290">
        <f t="shared" si="9"/>
        <v>90</v>
      </c>
      <c r="M325" s="200"/>
      <c r="R325"/>
      <c r="S325"/>
    </row>
    <row r="326" spans="2:19" x14ac:dyDescent="0.25">
      <c r="B326" s="522">
        <v>13</v>
      </c>
      <c r="C326" s="516">
        <v>213</v>
      </c>
      <c r="D326" s="381" t="s">
        <v>1397</v>
      </c>
      <c r="E326" s="381">
        <v>1717498164</v>
      </c>
      <c r="F326" s="300" t="s">
        <v>395</v>
      </c>
      <c r="G326" s="303" t="s">
        <v>1398</v>
      </c>
      <c r="H326" s="381">
        <v>240</v>
      </c>
      <c r="I326" s="383"/>
      <c r="J326" s="383"/>
      <c r="K326" s="214"/>
      <c r="L326" s="290">
        <f t="shared" si="9"/>
        <v>240</v>
      </c>
      <c r="M326" s="200"/>
      <c r="R326"/>
      <c r="S326"/>
    </row>
    <row r="327" spans="2:19" x14ac:dyDescent="0.25">
      <c r="B327" s="523">
        <v>14</v>
      </c>
      <c r="C327" s="516">
        <v>214</v>
      </c>
      <c r="D327" s="381" t="s">
        <v>1399</v>
      </c>
      <c r="E327" s="381">
        <v>1750989954</v>
      </c>
      <c r="F327" s="300" t="s">
        <v>395</v>
      </c>
      <c r="G327" s="303" t="s">
        <v>1389</v>
      </c>
      <c r="H327" s="381">
        <v>90</v>
      </c>
      <c r="I327" s="383"/>
      <c r="J327" s="383"/>
      <c r="K327" s="214"/>
      <c r="L327" s="290">
        <f t="shared" si="9"/>
        <v>90</v>
      </c>
      <c r="M327" s="200"/>
      <c r="R327"/>
      <c r="S327"/>
    </row>
    <row r="328" spans="2:19" x14ac:dyDescent="0.25">
      <c r="B328" s="522">
        <v>15</v>
      </c>
      <c r="C328" s="516">
        <v>226</v>
      </c>
      <c r="D328" s="381" t="s">
        <v>1400</v>
      </c>
      <c r="E328" s="381">
        <v>1750102251</v>
      </c>
      <c r="F328" s="300" t="s">
        <v>395</v>
      </c>
      <c r="G328" s="303" t="s">
        <v>1389</v>
      </c>
      <c r="H328" s="381">
        <v>90</v>
      </c>
      <c r="I328" s="383"/>
      <c r="J328" s="383"/>
      <c r="K328" s="214">
        <v>15</v>
      </c>
      <c r="L328" s="290">
        <f t="shared" si="9"/>
        <v>105</v>
      </c>
      <c r="M328" s="200"/>
      <c r="R328"/>
      <c r="S328"/>
    </row>
    <row r="329" spans="2:19" x14ac:dyDescent="0.25">
      <c r="B329" s="522">
        <v>16</v>
      </c>
      <c r="C329" s="516">
        <v>227</v>
      </c>
      <c r="D329" s="381" t="s">
        <v>1401</v>
      </c>
      <c r="E329" s="381">
        <v>1726549270</v>
      </c>
      <c r="F329" s="300" t="s">
        <v>395</v>
      </c>
      <c r="G329" s="303" t="s">
        <v>1389</v>
      </c>
      <c r="H329" s="381">
        <v>90</v>
      </c>
      <c r="I329" s="383"/>
      <c r="J329" s="383"/>
      <c r="K329" s="214"/>
      <c r="L329" s="290">
        <f t="shared" si="9"/>
        <v>90</v>
      </c>
      <c r="M329" s="200"/>
      <c r="R329"/>
      <c r="S329"/>
    </row>
    <row r="330" spans="2:19" x14ac:dyDescent="0.25">
      <c r="B330" s="523">
        <v>17</v>
      </c>
      <c r="C330" s="239" t="s">
        <v>1953</v>
      </c>
      <c r="D330" s="381" t="s">
        <v>1402</v>
      </c>
      <c r="E330" s="381">
        <v>1850165711</v>
      </c>
      <c r="F330" s="306" t="s">
        <v>1403</v>
      </c>
      <c r="G330" s="303"/>
      <c r="H330" s="381"/>
      <c r="I330" s="383" t="s">
        <v>1389</v>
      </c>
      <c r="J330" s="383">
        <v>110</v>
      </c>
      <c r="K330" s="214"/>
      <c r="L330" s="290">
        <f>+J330</f>
        <v>110</v>
      </c>
      <c r="M330" s="200"/>
      <c r="R330"/>
      <c r="S330"/>
    </row>
    <row r="331" spans="2:19" x14ac:dyDescent="0.25">
      <c r="B331" s="522">
        <v>18</v>
      </c>
      <c r="C331" s="239" t="s">
        <v>1953</v>
      </c>
      <c r="D331" s="381" t="s">
        <v>1404</v>
      </c>
      <c r="E331" s="381">
        <v>1501281198</v>
      </c>
      <c r="F331" s="306" t="s">
        <v>1405</v>
      </c>
      <c r="G331" s="303"/>
      <c r="H331" s="381"/>
      <c r="I331" s="383" t="s">
        <v>242</v>
      </c>
      <c r="J331" s="383">
        <v>100</v>
      </c>
      <c r="K331" s="214"/>
      <c r="L331" s="290">
        <f t="shared" ref="L331" si="10">+J331</f>
        <v>100</v>
      </c>
      <c r="M331" s="200"/>
      <c r="R331"/>
      <c r="S331"/>
    </row>
    <row r="332" spans="2:19" x14ac:dyDescent="0.25">
      <c r="B332" s="522">
        <v>19</v>
      </c>
      <c r="C332" s="239" t="s">
        <v>1953</v>
      </c>
      <c r="D332" s="380" t="s">
        <v>1406</v>
      </c>
      <c r="E332" s="384">
        <v>1310814262</v>
      </c>
      <c r="F332" s="305" t="s">
        <v>1407</v>
      </c>
      <c r="G332" s="303" t="s">
        <v>1389</v>
      </c>
      <c r="H332" s="381">
        <v>90</v>
      </c>
      <c r="I332" s="383"/>
      <c r="J332" s="383"/>
      <c r="K332" s="214"/>
      <c r="L332" s="290">
        <f>+H332</f>
        <v>90</v>
      </c>
      <c r="M332" s="200"/>
      <c r="R332"/>
      <c r="S332"/>
    </row>
    <row r="333" spans="2:19" x14ac:dyDescent="0.25">
      <c r="B333" s="189"/>
      <c r="C333" s="189"/>
      <c r="D333" s="200"/>
      <c r="E333" s="296"/>
      <c r="F333" s="296"/>
      <c r="G333" s="297"/>
      <c r="H333" s="219">
        <f>+SUM(H314:H332)</f>
        <v>1700</v>
      </c>
      <c r="I333" s="219"/>
      <c r="J333" s="307">
        <f>+SUM(J312:J332)</f>
        <v>400</v>
      </c>
      <c r="K333" s="220">
        <f>+SUM(K314:K332)</f>
        <v>60</v>
      </c>
      <c r="L333" s="222">
        <f>+SUM(L314:L332)</f>
        <v>2060</v>
      </c>
      <c r="M333" s="200"/>
      <c r="R333"/>
      <c r="S333"/>
    </row>
    <row r="334" spans="2:19" x14ac:dyDescent="0.25">
      <c r="R334"/>
      <c r="S334"/>
    </row>
    <row r="335" spans="2:19" x14ac:dyDescent="0.25">
      <c r="R335"/>
      <c r="S335"/>
    </row>
    <row r="336" spans="2:19" x14ac:dyDescent="0.25">
      <c r="R336"/>
      <c r="S336"/>
    </row>
    <row r="337" spans="2:19" x14ac:dyDescent="0.25">
      <c r="B337" s="385"/>
      <c r="C337" s="385"/>
      <c r="D337" s="386" t="s">
        <v>787</v>
      </c>
      <c r="E337" s="386" t="s">
        <v>2</v>
      </c>
      <c r="F337" s="386"/>
      <c r="G337" s="387"/>
      <c r="H337" s="387"/>
      <c r="I337" s="387"/>
      <c r="J337" s="387"/>
      <c r="K337" s="308"/>
      <c r="L337" s="309"/>
      <c r="M337" s="309"/>
      <c r="N337" s="309"/>
      <c r="O337" s="309"/>
      <c r="P337" s="310"/>
      <c r="Q337" s="310"/>
      <c r="R337"/>
      <c r="S337"/>
    </row>
    <row r="338" spans="2:19" x14ac:dyDescent="0.25">
      <c r="B338" s="310"/>
      <c r="C338" s="310"/>
      <c r="D338" s="689" t="s">
        <v>1408</v>
      </c>
      <c r="E338" s="689"/>
      <c r="F338" s="689"/>
      <c r="G338" s="689"/>
      <c r="H338" s="689"/>
      <c r="I338" s="689"/>
      <c r="J338" s="689"/>
      <c r="K338" s="689"/>
      <c r="L338" s="689"/>
      <c r="M338" s="689"/>
      <c r="N338" s="689"/>
      <c r="O338" s="689"/>
      <c r="P338" s="310"/>
      <c r="Q338" s="310"/>
      <c r="R338"/>
      <c r="S338"/>
    </row>
    <row r="339" spans="2:19" x14ac:dyDescent="0.25">
      <c r="B339" s="310"/>
      <c r="C339" s="310"/>
      <c r="D339" s="388" t="s">
        <v>1409</v>
      </c>
      <c r="E339" s="691" t="s">
        <v>1410</v>
      </c>
      <c r="F339" s="691"/>
      <c r="G339" s="691"/>
      <c r="H339" s="310"/>
      <c r="I339" s="310"/>
      <c r="J339" s="310"/>
      <c r="K339" s="389"/>
      <c r="L339" s="310"/>
      <c r="M339" s="310"/>
      <c r="N339" s="310"/>
      <c r="O339" s="310"/>
      <c r="P339" s="310"/>
      <c r="Q339" s="310"/>
      <c r="R339"/>
      <c r="S339"/>
    </row>
    <row r="340" spans="2:19" x14ac:dyDescent="0.25">
      <c r="B340" s="310"/>
      <c r="C340" s="310"/>
      <c r="D340" s="388" t="s">
        <v>1411</v>
      </c>
      <c r="E340" s="691" t="s">
        <v>1412</v>
      </c>
      <c r="F340" s="691"/>
      <c r="G340" s="691"/>
      <c r="H340" s="310"/>
      <c r="I340" s="310"/>
      <c r="J340" s="310"/>
      <c r="K340" s="311"/>
      <c r="L340" s="310"/>
      <c r="M340" s="310"/>
      <c r="N340" s="310"/>
      <c r="O340" s="310"/>
      <c r="P340" s="310"/>
      <c r="Q340" s="310"/>
      <c r="R340"/>
      <c r="S340"/>
    </row>
    <row r="341" spans="2:19" ht="13.8" thickBot="1" x14ac:dyDescent="0.3">
      <c r="B341" s="688"/>
      <c r="C341" s="688"/>
      <c r="D341" s="688"/>
      <c r="E341" s="688"/>
      <c r="F341" s="688"/>
      <c r="G341" s="688"/>
      <c r="H341" s="688"/>
      <c r="I341" s="688"/>
      <c r="J341" s="688"/>
      <c r="K341" s="688"/>
      <c r="L341" s="688"/>
      <c r="M341" s="688"/>
      <c r="N341" s="688"/>
      <c r="O341" s="310"/>
      <c r="P341" s="310"/>
      <c r="Q341" s="310"/>
      <c r="R341"/>
      <c r="S341"/>
    </row>
    <row r="342" spans="2:19" ht="26.4" x14ac:dyDescent="0.25">
      <c r="B342" s="483" t="s">
        <v>1009</v>
      </c>
      <c r="C342" s="484" t="s">
        <v>1413</v>
      </c>
      <c r="D342" s="485" t="s">
        <v>1414</v>
      </c>
      <c r="E342" s="486" t="s">
        <v>1415</v>
      </c>
      <c r="F342" s="487" t="s">
        <v>1416</v>
      </c>
      <c r="G342" s="487" t="s">
        <v>1417</v>
      </c>
      <c r="H342" s="485" t="s">
        <v>374</v>
      </c>
      <c r="I342" s="487" t="s">
        <v>404</v>
      </c>
      <c r="J342" s="487" t="s">
        <v>1418</v>
      </c>
      <c r="K342" s="487" t="s">
        <v>1419</v>
      </c>
      <c r="L342" s="487" t="s">
        <v>1420</v>
      </c>
      <c r="M342" s="487" t="s">
        <v>1421</v>
      </c>
      <c r="N342" s="487" t="s">
        <v>1422</v>
      </c>
      <c r="O342" s="487" t="s">
        <v>1423</v>
      </c>
      <c r="P342" s="488" t="s">
        <v>490</v>
      </c>
      <c r="Q342" s="487" t="s">
        <v>1424</v>
      </c>
      <c r="R342"/>
      <c r="S342"/>
    </row>
    <row r="343" spans="2:19" ht="66" x14ac:dyDescent="0.25">
      <c r="B343" s="312">
        <v>1</v>
      </c>
      <c r="C343" s="519">
        <v>182</v>
      </c>
      <c r="D343" s="381" t="s">
        <v>1425</v>
      </c>
      <c r="E343" s="390" t="s">
        <v>1426</v>
      </c>
      <c r="F343" s="313">
        <v>30407</v>
      </c>
      <c r="G343" s="314" t="s">
        <v>143</v>
      </c>
      <c r="H343" s="312" t="s">
        <v>1427</v>
      </c>
      <c r="I343" s="391" t="s">
        <v>1428</v>
      </c>
      <c r="J343" s="312" t="s">
        <v>151</v>
      </c>
      <c r="K343" s="299" t="s">
        <v>322</v>
      </c>
      <c r="L343" s="313" t="s">
        <v>1019</v>
      </c>
      <c r="M343" s="392">
        <v>110</v>
      </c>
      <c r="N343" s="392">
        <v>0</v>
      </c>
      <c r="O343" s="312">
        <v>0</v>
      </c>
      <c r="P343" s="312">
        <v>0</v>
      </c>
      <c r="Q343" s="299" t="s">
        <v>1429</v>
      </c>
      <c r="R343"/>
      <c r="S343"/>
    </row>
    <row r="344" spans="2:19" x14ac:dyDescent="0.25">
      <c r="B344" s="312">
        <v>2</v>
      </c>
      <c r="C344" s="519">
        <v>183</v>
      </c>
      <c r="D344" s="381" t="s">
        <v>1430</v>
      </c>
      <c r="E344" s="390" t="s">
        <v>1431</v>
      </c>
      <c r="F344" s="313">
        <v>40360</v>
      </c>
      <c r="G344" s="314" t="s">
        <v>143</v>
      </c>
      <c r="H344" s="312" t="s">
        <v>1427</v>
      </c>
      <c r="I344" s="393" t="s">
        <v>1432</v>
      </c>
      <c r="J344" s="312" t="s">
        <v>151</v>
      </c>
      <c r="K344" s="299" t="s">
        <v>322</v>
      </c>
      <c r="L344" s="313" t="s">
        <v>1019</v>
      </c>
      <c r="M344" s="392">
        <v>110</v>
      </c>
      <c r="N344" s="392">
        <v>0</v>
      </c>
      <c r="O344" s="312">
        <v>0</v>
      </c>
      <c r="P344" s="312">
        <v>0</v>
      </c>
      <c r="Q344" s="299" t="s">
        <v>1433</v>
      </c>
      <c r="R344"/>
      <c r="S344"/>
    </row>
    <row r="345" spans="2:19" x14ac:dyDescent="0.25">
      <c r="B345" s="312">
        <v>3</v>
      </c>
      <c r="C345" s="519">
        <v>184</v>
      </c>
      <c r="D345" s="381" t="s">
        <v>1434</v>
      </c>
      <c r="E345" s="390" t="s">
        <v>1435</v>
      </c>
      <c r="F345" s="313">
        <v>40487</v>
      </c>
      <c r="G345" s="314" t="s">
        <v>1436</v>
      </c>
      <c r="H345" s="312" t="s">
        <v>1427</v>
      </c>
      <c r="I345" s="393" t="s">
        <v>1432</v>
      </c>
      <c r="J345" s="312" t="s">
        <v>143</v>
      </c>
      <c r="K345" s="299" t="s">
        <v>322</v>
      </c>
      <c r="L345" s="313" t="s">
        <v>1019</v>
      </c>
      <c r="M345" s="392">
        <v>90</v>
      </c>
      <c r="N345" s="392">
        <v>0</v>
      </c>
      <c r="O345" s="312">
        <v>0</v>
      </c>
      <c r="P345" s="312">
        <v>0</v>
      </c>
      <c r="Q345" s="299" t="s">
        <v>1437</v>
      </c>
      <c r="R345"/>
      <c r="S345"/>
    </row>
    <row r="346" spans="2:19" x14ac:dyDescent="0.25">
      <c r="B346" s="312">
        <v>4</v>
      </c>
      <c r="C346" s="519">
        <v>185</v>
      </c>
      <c r="D346" s="381" t="s">
        <v>1438</v>
      </c>
      <c r="E346" s="390" t="s">
        <v>1439</v>
      </c>
      <c r="F346" s="313">
        <v>39837</v>
      </c>
      <c r="G346" s="314" t="s">
        <v>1440</v>
      </c>
      <c r="H346" s="312" t="s">
        <v>1427</v>
      </c>
      <c r="I346" s="393" t="s">
        <v>1432</v>
      </c>
      <c r="J346" s="312" t="s">
        <v>143</v>
      </c>
      <c r="K346" s="299" t="s">
        <v>322</v>
      </c>
      <c r="L346" s="313" t="s">
        <v>1019</v>
      </c>
      <c r="M346" s="394">
        <v>90</v>
      </c>
      <c r="N346" s="392">
        <v>0</v>
      </c>
      <c r="O346" s="312">
        <v>0</v>
      </c>
      <c r="P346" s="312">
        <v>0</v>
      </c>
      <c r="Q346" s="299" t="s">
        <v>1441</v>
      </c>
      <c r="R346"/>
      <c r="S346"/>
    </row>
    <row r="347" spans="2:19" x14ac:dyDescent="0.25">
      <c r="B347" s="312">
        <v>5</v>
      </c>
      <c r="C347" s="519">
        <v>186</v>
      </c>
      <c r="D347" s="381" t="s">
        <v>1442</v>
      </c>
      <c r="E347" s="390" t="s">
        <v>1443</v>
      </c>
      <c r="F347" s="313">
        <v>40718</v>
      </c>
      <c r="G347" s="314" t="s">
        <v>1440</v>
      </c>
      <c r="H347" s="312" t="s">
        <v>1427</v>
      </c>
      <c r="I347" s="393" t="s">
        <v>1432</v>
      </c>
      <c r="J347" s="312" t="s">
        <v>143</v>
      </c>
      <c r="K347" s="299" t="s">
        <v>322</v>
      </c>
      <c r="L347" s="313" t="s">
        <v>1019</v>
      </c>
      <c r="M347" s="394">
        <v>90</v>
      </c>
      <c r="N347" s="392">
        <v>0</v>
      </c>
      <c r="O347" s="312">
        <v>0</v>
      </c>
      <c r="P347" s="312">
        <v>0</v>
      </c>
      <c r="Q347" s="299" t="s">
        <v>1444</v>
      </c>
      <c r="R347"/>
      <c r="S347"/>
    </row>
    <row r="348" spans="2:19" x14ac:dyDescent="0.25">
      <c r="B348" s="312">
        <v>6</v>
      </c>
      <c r="C348" s="519">
        <v>187</v>
      </c>
      <c r="D348" s="381" t="s">
        <v>1445</v>
      </c>
      <c r="E348" s="390" t="s">
        <v>1446</v>
      </c>
      <c r="F348" s="313">
        <v>40819</v>
      </c>
      <c r="G348" s="314" t="s">
        <v>1440</v>
      </c>
      <c r="H348" s="312" t="s">
        <v>1427</v>
      </c>
      <c r="I348" s="393" t="s">
        <v>1432</v>
      </c>
      <c r="J348" s="312" t="s">
        <v>143</v>
      </c>
      <c r="K348" s="299" t="s">
        <v>322</v>
      </c>
      <c r="L348" s="313" t="s">
        <v>1019</v>
      </c>
      <c r="M348" s="394">
        <v>90</v>
      </c>
      <c r="N348" s="392">
        <v>0</v>
      </c>
      <c r="O348" s="312">
        <v>0</v>
      </c>
      <c r="P348" s="312">
        <v>0</v>
      </c>
      <c r="Q348" s="299" t="s">
        <v>1447</v>
      </c>
      <c r="R348"/>
      <c r="S348"/>
    </row>
    <row r="349" spans="2:19" ht="66" x14ac:dyDescent="0.25">
      <c r="B349" s="312">
        <v>7</v>
      </c>
      <c r="C349" s="519">
        <v>188</v>
      </c>
      <c r="D349" s="381" t="s">
        <v>1448</v>
      </c>
      <c r="E349" s="390" t="s">
        <v>1449</v>
      </c>
      <c r="F349" s="313">
        <v>30498</v>
      </c>
      <c r="G349" s="314" t="s">
        <v>1440</v>
      </c>
      <c r="H349" s="312" t="s">
        <v>1427</v>
      </c>
      <c r="I349" s="391" t="s">
        <v>1428</v>
      </c>
      <c r="J349" s="312" t="s">
        <v>143</v>
      </c>
      <c r="K349" s="299" t="s">
        <v>322</v>
      </c>
      <c r="L349" s="313" t="s">
        <v>1019</v>
      </c>
      <c r="M349" s="394">
        <v>90</v>
      </c>
      <c r="N349" s="392">
        <v>0</v>
      </c>
      <c r="O349" s="312">
        <v>0</v>
      </c>
      <c r="P349" s="312">
        <v>0</v>
      </c>
      <c r="Q349" s="299" t="s">
        <v>1450</v>
      </c>
      <c r="R349"/>
      <c r="S349"/>
    </row>
    <row r="350" spans="2:19" x14ac:dyDescent="0.25">
      <c r="B350" s="312">
        <v>8</v>
      </c>
      <c r="C350" s="519">
        <v>189</v>
      </c>
      <c r="D350" s="381" t="s">
        <v>1451</v>
      </c>
      <c r="E350" s="390" t="s">
        <v>1452</v>
      </c>
      <c r="F350" s="313">
        <v>41360</v>
      </c>
      <c r="G350" s="315" t="s">
        <v>1453</v>
      </c>
      <c r="H350" s="312" t="s">
        <v>1427</v>
      </c>
      <c r="I350" s="393" t="s">
        <v>1432</v>
      </c>
      <c r="J350" s="312" t="s">
        <v>143</v>
      </c>
      <c r="K350" s="299" t="s">
        <v>322</v>
      </c>
      <c r="L350" s="313" t="s">
        <v>1019</v>
      </c>
      <c r="M350" s="394">
        <v>90</v>
      </c>
      <c r="N350" s="392">
        <v>0</v>
      </c>
      <c r="O350" s="312">
        <v>0</v>
      </c>
      <c r="P350" s="312">
        <v>0</v>
      </c>
      <c r="Q350" s="299" t="s">
        <v>1454</v>
      </c>
      <c r="R350"/>
      <c r="S350"/>
    </row>
    <row r="351" spans="2:19" ht="26.4" x14ac:dyDescent="0.25">
      <c r="B351" s="312">
        <v>9</v>
      </c>
      <c r="C351" s="239" t="s">
        <v>1953</v>
      </c>
      <c r="D351" s="381" t="s">
        <v>1455</v>
      </c>
      <c r="E351" s="390" t="s">
        <v>1456</v>
      </c>
      <c r="F351" s="313">
        <v>40914</v>
      </c>
      <c r="G351" s="314" t="s">
        <v>260</v>
      </c>
      <c r="H351" s="312" t="s">
        <v>1427</v>
      </c>
      <c r="I351" s="393" t="s">
        <v>1432</v>
      </c>
      <c r="J351" s="316" t="s">
        <v>1457</v>
      </c>
      <c r="K351" s="299" t="s">
        <v>1019</v>
      </c>
      <c r="L351" s="313" t="s">
        <v>1019</v>
      </c>
      <c r="M351" s="394"/>
      <c r="N351" s="392">
        <v>100</v>
      </c>
      <c r="O351" s="312">
        <v>0</v>
      </c>
      <c r="P351" s="312">
        <v>0</v>
      </c>
      <c r="Q351" s="299" t="s">
        <v>1458</v>
      </c>
      <c r="R351"/>
      <c r="S351"/>
    </row>
    <row r="352" spans="2:19" x14ac:dyDescent="0.25">
      <c r="B352" s="312">
        <v>10</v>
      </c>
      <c r="C352" s="519">
        <v>190</v>
      </c>
      <c r="D352" s="381" t="s">
        <v>1459</v>
      </c>
      <c r="E352" s="390" t="s">
        <v>1460</v>
      </c>
      <c r="F352" s="313">
        <v>41471</v>
      </c>
      <c r="G352" s="314" t="s">
        <v>1440</v>
      </c>
      <c r="H352" s="312" t="s">
        <v>1427</v>
      </c>
      <c r="I352" s="393" t="s">
        <v>1432</v>
      </c>
      <c r="J352" s="312" t="s">
        <v>143</v>
      </c>
      <c r="K352" s="299" t="s">
        <v>1019</v>
      </c>
      <c r="L352" s="313" t="s">
        <v>1019</v>
      </c>
      <c r="M352" s="394">
        <v>90</v>
      </c>
      <c r="N352" s="392">
        <v>90</v>
      </c>
      <c r="O352" s="312">
        <v>0</v>
      </c>
      <c r="P352" s="312">
        <v>0</v>
      </c>
      <c r="Q352" s="299" t="s">
        <v>1461</v>
      </c>
      <c r="R352"/>
      <c r="S352"/>
    </row>
    <row r="353" spans="2:19" x14ac:dyDescent="0.25">
      <c r="B353" s="312">
        <v>11</v>
      </c>
      <c r="C353" s="519">
        <v>191</v>
      </c>
      <c r="D353" s="381" t="s">
        <v>1462</v>
      </c>
      <c r="E353" s="390" t="s">
        <v>1463</v>
      </c>
      <c r="F353" s="313">
        <v>40580</v>
      </c>
      <c r="G353" s="314" t="s">
        <v>1436</v>
      </c>
      <c r="H353" s="312" t="s">
        <v>1427</v>
      </c>
      <c r="I353" s="393" t="s">
        <v>1432</v>
      </c>
      <c r="J353" s="312" t="s">
        <v>143</v>
      </c>
      <c r="K353" s="299" t="s">
        <v>1019</v>
      </c>
      <c r="L353" s="313" t="s">
        <v>1019</v>
      </c>
      <c r="M353" s="394">
        <v>90</v>
      </c>
      <c r="N353" s="392">
        <v>90</v>
      </c>
      <c r="O353" s="312">
        <v>0</v>
      </c>
      <c r="P353" s="312">
        <v>0</v>
      </c>
      <c r="Q353" s="299" t="s">
        <v>1464</v>
      </c>
      <c r="R353"/>
      <c r="S353"/>
    </row>
    <row r="354" spans="2:19" x14ac:dyDescent="0.25">
      <c r="B354" s="312">
        <v>12</v>
      </c>
      <c r="C354" s="519">
        <v>192</v>
      </c>
      <c r="D354" s="381" t="s">
        <v>1465</v>
      </c>
      <c r="E354" s="390" t="s">
        <v>1466</v>
      </c>
      <c r="F354" s="313">
        <v>40929</v>
      </c>
      <c r="G354" s="314" t="s">
        <v>1436</v>
      </c>
      <c r="H354" s="312" t="s">
        <v>1427</v>
      </c>
      <c r="I354" s="393" t="s">
        <v>1432</v>
      </c>
      <c r="J354" s="312" t="s">
        <v>143</v>
      </c>
      <c r="K354" s="299" t="s">
        <v>1019</v>
      </c>
      <c r="L354" s="313" t="s">
        <v>1019</v>
      </c>
      <c r="M354" s="394">
        <v>90</v>
      </c>
      <c r="N354" s="392">
        <v>90</v>
      </c>
      <c r="O354" s="312">
        <v>0</v>
      </c>
      <c r="P354" s="312">
        <v>0</v>
      </c>
      <c r="Q354" s="299" t="s">
        <v>1464</v>
      </c>
      <c r="R354"/>
      <c r="S354"/>
    </row>
    <row r="355" spans="2:19" x14ac:dyDescent="0.25">
      <c r="B355" s="312">
        <v>13</v>
      </c>
      <c r="C355" s="519">
        <v>193</v>
      </c>
      <c r="D355" s="381" t="s">
        <v>1467</v>
      </c>
      <c r="E355" s="390" t="s">
        <v>1468</v>
      </c>
      <c r="F355" s="313">
        <v>40652</v>
      </c>
      <c r="G355" s="314" t="s">
        <v>1440</v>
      </c>
      <c r="H355" s="312" t="s">
        <v>1427</v>
      </c>
      <c r="I355" s="393" t="s">
        <v>1432</v>
      </c>
      <c r="J355" s="312" t="s">
        <v>143</v>
      </c>
      <c r="K355" s="299" t="s">
        <v>1019</v>
      </c>
      <c r="L355" s="313" t="s">
        <v>1019</v>
      </c>
      <c r="M355" s="394">
        <v>90</v>
      </c>
      <c r="N355" s="392">
        <v>90</v>
      </c>
      <c r="O355" s="312">
        <v>0</v>
      </c>
      <c r="P355" s="312">
        <v>0</v>
      </c>
      <c r="Q355" s="299" t="s">
        <v>1469</v>
      </c>
      <c r="R355"/>
      <c r="S355"/>
    </row>
    <row r="356" spans="2:19" x14ac:dyDescent="0.25">
      <c r="B356" s="312">
        <v>14</v>
      </c>
      <c r="C356" s="519">
        <v>194</v>
      </c>
      <c r="D356" s="381" t="s">
        <v>1470</v>
      </c>
      <c r="E356" s="390" t="s">
        <v>1471</v>
      </c>
      <c r="F356" s="313">
        <v>41594</v>
      </c>
      <c r="G356" s="314" t="s">
        <v>1436</v>
      </c>
      <c r="H356" s="312" t="s">
        <v>1427</v>
      </c>
      <c r="I356" s="393" t="s">
        <v>1432</v>
      </c>
      <c r="J356" s="312" t="s">
        <v>143</v>
      </c>
      <c r="K356" s="299" t="s">
        <v>1019</v>
      </c>
      <c r="L356" s="313" t="s">
        <v>1019</v>
      </c>
      <c r="M356" s="394">
        <v>90</v>
      </c>
      <c r="N356" s="392">
        <v>90</v>
      </c>
      <c r="O356" s="312">
        <v>0</v>
      </c>
      <c r="P356" s="312">
        <v>0</v>
      </c>
      <c r="Q356" s="299" t="s">
        <v>1472</v>
      </c>
      <c r="R356"/>
      <c r="S356"/>
    </row>
    <row r="357" spans="2:19" x14ac:dyDescent="0.25">
      <c r="B357" s="312">
        <v>15</v>
      </c>
      <c r="C357" s="519">
        <v>195</v>
      </c>
      <c r="D357" s="381" t="s">
        <v>1473</v>
      </c>
      <c r="E357" s="390" t="s">
        <v>1474</v>
      </c>
      <c r="F357" s="313">
        <v>31523</v>
      </c>
      <c r="G357" s="314" t="s">
        <v>1436</v>
      </c>
      <c r="H357" s="312" t="s">
        <v>1427</v>
      </c>
      <c r="I357" s="393" t="s">
        <v>1432</v>
      </c>
      <c r="J357" s="312" t="s">
        <v>143</v>
      </c>
      <c r="K357" s="299" t="s">
        <v>1019</v>
      </c>
      <c r="L357" s="313" t="s">
        <v>1019</v>
      </c>
      <c r="M357" s="394">
        <v>90</v>
      </c>
      <c r="N357" s="392">
        <v>90</v>
      </c>
      <c r="O357" s="312">
        <v>0</v>
      </c>
      <c r="P357" s="312">
        <v>0</v>
      </c>
      <c r="Q357" s="299" t="s">
        <v>1475</v>
      </c>
      <c r="R357"/>
      <c r="S357"/>
    </row>
    <row r="358" spans="2:19" x14ac:dyDescent="0.25">
      <c r="B358" s="312">
        <v>16</v>
      </c>
      <c r="C358" s="519">
        <v>196</v>
      </c>
      <c r="D358" s="381" t="s">
        <v>1476</v>
      </c>
      <c r="E358" s="390" t="s">
        <v>1477</v>
      </c>
      <c r="F358" s="313">
        <v>41111</v>
      </c>
      <c r="G358" s="314" t="s">
        <v>1436</v>
      </c>
      <c r="H358" s="312" t="s">
        <v>1427</v>
      </c>
      <c r="I358" s="393" t="s">
        <v>1432</v>
      </c>
      <c r="J358" s="312" t="s">
        <v>143</v>
      </c>
      <c r="K358" s="299" t="s">
        <v>1019</v>
      </c>
      <c r="L358" s="313" t="s">
        <v>1019</v>
      </c>
      <c r="M358" s="394">
        <v>90</v>
      </c>
      <c r="N358" s="392">
        <v>90</v>
      </c>
      <c r="O358" s="312">
        <v>0</v>
      </c>
      <c r="P358" s="312">
        <v>0</v>
      </c>
      <c r="Q358" s="299" t="s">
        <v>1478</v>
      </c>
      <c r="R358"/>
      <c r="S358"/>
    </row>
    <row r="359" spans="2:19" x14ac:dyDescent="0.25">
      <c r="B359" s="312">
        <v>17</v>
      </c>
      <c r="C359" s="519">
        <v>197</v>
      </c>
      <c r="D359" s="381" t="s">
        <v>1479</v>
      </c>
      <c r="E359" s="390" t="s">
        <v>1480</v>
      </c>
      <c r="F359" s="313">
        <v>32250</v>
      </c>
      <c r="G359" s="314" t="s">
        <v>143</v>
      </c>
      <c r="H359" s="312" t="s">
        <v>1427</v>
      </c>
      <c r="I359" s="393" t="s">
        <v>1432</v>
      </c>
      <c r="J359" s="312" t="s">
        <v>143</v>
      </c>
      <c r="K359" s="299" t="s">
        <v>1019</v>
      </c>
      <c r="L359" s="313" t="s">
        <v>1019</v>
      </c>
      <c r="M359" s="394">
        <v>110</v>
      </c>
      <c r="N359" s="392">
        <v>110</v>
      </c>
      <c r="O359" s="312">
        <v>0</v>
      </c>
      <c r="P359" s="312">
        <v>0</v>
      </c>
      <c r="Q359" s="299" t="s">
        <v>1481</v>
      </c>
      <c r="R359"/>
      <c r="S359"/>
    </row>
    <row r="360" spans="2:19" x14ac:dyDescent="0.25">
      <c r="B360" s="310"/>
      <c r="C360" s="310"/>
      <c r="D360" s="395"/>
      <c r="E360" s="396"/>
      <c r="F360" s="310"/>
      <c r="G360" s="317"/>
      <c r="H360" s="310"/>
      <c r="I360" s="397"/>
      <c r="J360" s="310"/>
      <c r="K360" s="311"/>
      <c r="L360" s="318"/>
      <c r="M360" s="398">
        <f>SUM(M343:M359)</f>
        <v>1500</v>
      </c>
      <c r="N360" s="319">
        <f>+ SUM(N351:N359)</f>
        <v>840</v>
      </c>
      <c r="O360" s="310"/>
      <c r="P360" s="310"/>
      <c r="Q360" s="310"/>
      <c r="R360"/>
      <c r="S360"/>
    </row>
    <row r="361" spans="2:19" x14ac:dyDescent="0.25">
      <c r="B361" s="310"/>
      <c r="C361" s="310"/>
      <c r="D361" s="395"/>
      <c r="E361" s="396"/>
      <c r="F361" s="310"/>
      <c r="G361" s="317"/>
      <c r="H361" s="310"/>
      <c r="I361" s="397"/>
      <c r="J361" s="310"/>
      <c r="K361" s="311"/>
      <c r="L361" s="318"/>
      <c r="M361" s="200"/>
      <c r="N361" s="310"/>
      <c r="O361" s="310"/>
      <c r="P361" s="310"/>
      <c r="Q361" s="310"/>
      <c r="R361"/>
      <c r="S361"/>
    </row>
    <row r="362" spans="2:19" x14ac:dyDescent="0.25">
      <c r="B362" s="310"/>
      <c r="C362" s="310"/>
      <c r="D362" s="309"/>
      <c r="E362" s="310"/>
      <c r="F362" s="310"/>
      <c r="G362" s="310"/>
      <c r="H362" s="310"/>
      <c r="I362" s="310"/>
      <c r="J362" s="310"/>
      <c r="K362" s="311"/>
      <c r="L362" s="310"/>
      <c r="M362" s="319">
        <f>+SUM(M360+N360)</f>
        <v>2340</v>
      </c>
      <c r="N362" s="310"/>
      <c r="O362" s="310"/>
      <c r="P362" s="310"/>
      <c r="Q362" s="310"/>
      <c r="R362"/>
      <c r="S362"/>
    </row>
    <row r="363" spans="2:19" x14ac:dyDescent="0.25">
      <c r="R363"/>
      <c r="S363"/>
    </row>
    <row r="364" spans="2:19" x14ac:dyDescent="0.25">
      <c r="R364"/>
      <c r="S364"/>
    </row>
    <row r="365" spans="2:19" x14ac:dyDescent="0.25">
      <c r="R365"/>
      <c r="S365"/>
    </row>
    <row r="366" spans="2:19" x14ac:dyDescent="0.25">
      <c r="R366"/>
      <c r="S366"/>
    </row>
    <row r="367" spans="2:19" x14ac:dyDescent="0.25">
      <c r="B367" s="385"/>
      <c r="C367" s="385"/>
      <c r="D367" s="386" t="s">
        <v>787</v>
      </c>
      <c r="E367" s="386" t="s">
        <v>2</v>
      </c>
      <c r="F367" s="386"/>
      <c r="G367" s="387"/>
      <c r="H367" s="387"/>
      <c r="I367" s="387"/>
      <c r="J367" s="387"/>
      <c r="K367" s="308"/>
      <c r="L367" s="309"/>
      <c r="M367" s="309"/>
      <c r="N367" s="309"/>
      <c r="O367" s="309"/>
      <c r="P367" s="310"/>
      <c r="Q367" s="310"/>
      <c r="R367"/>
      <c r="S367"/>
    </row>
    <row r="368" spans="2:19" x14ac:dyDescent="0.25">
      <c r="B368" s="310"/>
      <c r="C368" s="310"/>
      <c r="D368" s="689" t="s">
        <v>1482</v>
      </c>
      <c r="E368" s="689"/>
      <c r="F368" s="689"/>
      <c r="G368" s="689"/>
      <c r="H368" s="689"/>
      <c r="I368" s="689"/>
      <c r="J368" s="689"/>
      <c r="K368" s="689"/>
      <c r="L368" s="689"/>
      <c r="M368" s="689"/>
      <c r="N368" s="689"/>
      <c r="O368" s="689"/>
      <c r="P368" s="310"/>
      <c r="Q368" s="310"/>
      <c r="R368"/>
      <c r="S368"/>
    </row>
    <row r="369" spans="2:19" x14ac:dyDescent="0.25">
      <c r="B369" s="310"/>
      <c r="C369" s="310"/>
      <c r="D369" s="388" t="s">
        <v>1483</v>
      </c>
      <c r="E369" s="310"/>
      <c r="F369" s="310"/>
      <c r="G369" s="310"/>
      <c r="H369" s="310"/>
      <c r="I369" s="310"/>
      <c r="J369" s="310"/>
      <c r="K369" s="389"/>
      <c r="L369" s="310"/>
      <c r="M369" s="310"/>
      <c r="N369" s="310"/>
      <c r="O369" s="310"/>
      <c r="P369" s="310"/>
      <c r="Q369" s="310"/>
      <c r="R369"/>
      <c r="S369"/>
    </row>
    <row r="370" spans="2:19" x14ac:dyDescent="0.25">
      <c r="B370" s="310"/>
      <c r="C370" s="310"/>
      <c r="D370" s="388" t="s">
        <v>1484</v>
      </c>
      <c r="E370" s="310"/>
      <c r="F370" s="310"/>
      <c r="G370" s="310"/>
      <c r="H370" s="310"/>
      <c r="I370" s="310"/>
      <c r="J370" s="310"/>
      <c r="K370" s="311"/>
      <c r="L370" s="310"/>
      <c r="M370" s="310"/>
      <c r="N370" s="310"/>
      <c r="O370" s="310"/>
      <c r="P370" s="310"/>
      <c r="Q370" s="310"/>
      <c r="R370"/>
      <c r="S370"/>
    </row>
    <row r="371" spans="2:19" ht="13.8" thickBot="1" x14ac:dyDescent="0.3">
      <c r="B371" s="688"/>
      <c r="C371" s="688"/>
      <c r="D371" s="688"/>
      <c r="E371" s="688"/>
      <c r="F371" s="688"/>
      <c r="G371" s="688"/>
      <c r="H371" s="688"/>
      <c r="I371" s="688"/>
      <c r="J371" s="688"/>
      <c r="K371" s="688"/>
      <c r="L371" s="688"/>
      <c r="M371" s="688"/>
      <c r="N371" s="688"/>
      <c r="O371" s="310"/>
      <c r="P371" s="310"/>
      <c r="Q371" s="310"/>
      <c r="R371"/>
      <c r="S371"/>
    </row>
    <row r="372" spans="2:19" ht="27" thickBot="1" x14ac:dyDescent="0.3">
      <c r="B372" s="483" t="s">
        <v>1009</v>
      </c>
      <c r="C372" s="484" t="s">
        <v>1485</v>
      </c>
      <c r="D372" s="485" t="s">
        <v>1414</v>
      </c>
      <c r="E372" s="486" t="s">
        <v>1415</v>
      </c>
      <c r="F372" s="487" t="s">
        <v>1416</v>
      </c>
      <c r="G372" s="487" t="s">
        <v>1417</v>
      </c>
      <c r="H372" s="485" t="s">
        <v>374</v>
      </c>
      <c r="I372" s="487" t="s">
        <v>404</v>
      </c>
      <c r="J372" s="487" t="s">
        <v>1418</v>
      </c>
      <c r="K372" s="487" t="s">
        <v>1419</v>
      </c>
      <c r="L372" s="487" t="s">
        <v>1420</v>
      </c>
      <c r="M372" s="487" t="s">
        <v>1421</v>
      </c>
      <c r="N372" s="487" t="s">
        <v>1422</v>
      </c>
      <c r="O372" s="487" t="s">
        <v>1423</v>
      </c>
      <c r="P372" s="488" t="s">
        <v>490</v>
      </c>
      <c r="Q372" s="487" t="s">
        <v>1424</v>
      </c>
      <c r="R372"/>
      <c r="S372"/>
    </row>
    <row r="373" spans="2:19" ht="26.4" x14ac:dyDescent="0.25">
      <c r="B373" s="312">
        <v>1</v>
      </c>
      <c r="C373" s="520">
        <v>229</v>
      </c>
      <c r="D373" s="381" t="s">
        <v>1486</v>
      </c>
      <c r="E373" s="391">
        <v>1750015388</v>
      </c>
      <c r="F373" s="313">
        <v>40268</v>
      </c>
      <c r="G373" s="314" t="s">
        <v>1487</v>
      </c>
      <c r="H373" s="312" t="s">
        <v>395</v>
      </c>
      <c r="I373" s="320" t="s">
        <v>1488</v>
      </c>
      <c r="J373" s="312" t="s">
        <v>173</v>
      </c>
      <c r="K373" s="299" t="s">
        <v>322</v>
      </c>
      <c r="L373" s="313" t="s">
        <v>1019</v>
      </c>
      <c r="M373" s="312">
        <v>90</v>
      </c>
      <c r="N373" s="312">
        <v>0</v>
      </c>
      <c r="O373" s="312">
        <v>15</v>
      </c>
      <c r="P373" s="312">
        <v>0</v>
      </c>
      <c r="Q373" s="321">
        <v>996227670</v>
      </c>
      <c r="R373"/>
      <c r="S373"/>
    </row>
    <row r="374" spans="2:19" ht="26.4" x14ac:dyDescent="0.25">
      <c r="B374" s="312">
        <v>2</v>
      </c>
      <c r="C374" s="520">
        <v>228</v>
      </c>
      <c r="D374" s="381" t="s">
        <v>1489</v>
      </c>
      <c r="E374" s="391">
        <v>1755217468</v>
      </c>
      <c r="F374" s="313">
        <v>40074</v>
      </c>
      <c r="G374" s="314" t="s">
        <v>1487</v>
      </c>
      <c r="H374" s="312" t="s">
        <v>395</v>
      </c>
      <c r="I374" s="316" t="s">
        <v>1490</v>
      </c>
      <c r="J374" s="312" t="s">
        <v>173</v>
      </c>
      <c r="K374" s="304" t="s">
        <v>322</v>
      </c>
      <c r="L374" s="313" t="s">
        <v>1019</v>
      </c>
      <c r="M374" s="312">
        <v>90</v>
      </c>
      <c r="N374" s="312">
        <v>0</v>
      </c>
      <c r="O374" s="312">
        <v>15</v>
      </c>
      <c r="P374" s="312">
        <v>0</v>
      </c>
      <c r="Q374" s="321">
        <v>963452565</v>
      </c>
      <c r="R374"/>
      <c r="S374"/>
    </row>
    <row r="375" spans="2:19" ht="39.6" x14ac:dyDescent="0.25">
      <c r="B375" s="312">
        <v>3</v>
      </c>
      <c r="C375" s="520">
        <v>217</v>
      </c>
      <c r="D375" s="381" t="s">
        <v>1491</v>
      </c>
      <c r="E375" s="391">
        <v>503691586</v>
      </c>
      <c r="F375" s="313">
        <v>39386</v>
      </c>
      <c r="G375" s="314" t="s">
        <v>1487</v>
      </c>
      <c r="H375" s="312" t="s">
        <v>395</v>
      </c>
      <c r="I375" s="316" t="s">
        <v>510</v>
      </c>
      <c r="J375" s="312" t="s">
        <v>173</v>
      </c>
      <c r="K375" s="299" t="s">
        <v>322</v>
      </c>
      <c r="L375" s="313" t="s">
        <v>1019</v>
      </c>
      <c r="M375" s="312">
        <v>90</v>
      </c>
      <c r="N375" s="312">
        <v>0</v>
      </c>
      <c r="O375" s="312">
        <v>15</v>
      </c>
      <c r="P375" s="312">
        <v>0</v>
      </c>
      <c r="Q375" s="321">
        <v>983051237</v>
      </c>
      <c r="R375"/>
      <c r="S375"/>
    </row>
    <row r="376" spans="2:19" ht="52.8" x14ac:dyDescent="0.25">
      <c r="B376" s="312">
        <v>4</v>
      </c>
      <c r="C376" s="520">
        <v>230</v>
      </c>
      <c r="D376" s="381" t="s">
        <v>1492</v>
      </c>
      <c r="E376" s="391">
        <v>2450415027</v>
      </c>
      <c r="F376" s="313">
        <v>44962</v>
      </c>
      <c r="G376" s="314" t="s">
        <v>1493</v>
      </c>
      <c r="H376" s="312" t="s">
        <v>395</v>
      </c>
      <c r="I376" s="316" t="s">
        <v>478</v>
      </c>
      <c r="J376" s="312" t="s">
        <v>173</v>
      </c>
      <c r="K376" s="299" t="s">
        <v>1019</v>
      </c>
      <c r="L376" s="313" t="s">
        <v>1019</v>
      </c>
      <c r="M376" s="322">
        <v>90</v>
      </c>
      <c r="N376" s="312">
        <v>100</v>
      </c>
      <c r="O376" s="312">
        <v>15</v>
      </c>
      <c r="P376" s="312">
        <v>0</v>
      </c>
      <c r="Q376" s="321">
        <v>992500719</v>
      </c>
      <c r="R376"/>
      <c r="S376"/>
    </row>
    <row r="377" spans="2:19" x14ac:dyDescent="0.25">
      <c r="B377" s="323"/>
      <c r="C377" s="324" t="s">
        <v>5</v>
      </c>
      <c r="D377" s="325"/>
      <c r="E377" s="326"/>
      <c r="F377" s="327"/>
      <c r="G377" s="326"/>
      <c r="H377" s="323"/>
      <c r="I377" s="328"/>
      <c r="J377" s="323"/>
      <c r="K377" s="329"/>
      <c r="L377" s="330"/>
      <c r="M377" s="323">
        <f>+SUM(M373:M376)</f>
        <v>360</v>
      </c>
      <c r="N377" s="323">
        <f>+SUM(N376:N376)</f>
        <v>100</v>
      </c>
      <c r="O377" s="323">
        <f>+SUM(O373:O376)</f>
        <v>60</v>
      </c>
      <c r="P377" s="323"/>
      <c r="Q377" s="323"/>
      <c r="R377"/>
      <c r="S377"/>
    </row>
    <row r="378" spans="2:19" x14ac:dyDescent="0.25">
      <c r="B378" s="323"/>
      <c r="C378" s="323"/>
      <c r="D378" s="399"/>
      <c r="E378" s="400"/>
      <c r="F378" s="323"/>
      <c r="G378" s="331"/>
      <c r="H378" s="323"/>
      <c r="I378" s="401"/>
      <c r="J378" s="323"/>
      <c r="K378" s="329"/>
      <c r="L378" s="330"/>
      <c r="M378" s="332"/>
      <c r="N378" s="323"/>
      <c r="O378" s="323"/>
      <c r="P378" s="323"/>
      <c r="Q378" s="323"/>
      <c r="R378"/>
      <c r="S378"/>
    </row>
    <row r="379" spans="2:19" x14ac:dyDescent="0.25">
      <c r="R379"/>
      <c r="S379"/>
    </row>
    <row r="380" spans="2:19" x14ac:dyDescent="0.25">
      <c r="R380"/>
      <c r="S380"/>
    </row>
    <row r="381" spans="2:19" x14ac:dyDescent="0.25">
      <c r="R381"/>
      <c r="S381"/>
    </row>
    <row r="382" spans="2:19" x14ac:dyDescent="0.25">
      <c r="B382" s="385"/>
      <c r="C382" s="385"/>
      <c r="D382" s="386" t="s">
        <v>2</v>
      </c>
      <c r="E382" s="386"/>
      <c r="F382" s="387"/>
      <c r="G382" s="387"/>
      <c r="H382" s="387"/>
      <c r="I382" s="387"/>
      <c r="J382" s="387"/>
      <c r="K382" s="308"/>
      <c r="L382" s="309"/>
      <c r="M382" s="309"/>
      <c r="N382" s="309"/>
      <c r="O382" s="309"/>
      <c r="P382" s="310"/>
      <c r="Q382" s="310"/>
      <c r="R382"/>
      <c r="S382"/>
    </row>
    <row r="383" spans="2:19" x14ac:dyDescent="0.25">
      <c r="B383" s="310"/>
      <c r="C383" s="310"/>
      <c r="D383" s="689" t="s">
        <v>1494</v>
      </c>
      <c r="E383" s="689"/>
      <c r="F383" s="689"/>
      <c r="G383" s="689"/>
      <c r="H383" s="689"/>
      <c r="I383" s="689"/>
      <c r="J383" s="689"/>
      <c r="K383" s="689"/>
      <c r="L383" s="689"/>
      <c r="M383" s="689"/>
      <c r="N383" s="689"/>
      <c r="O383" s="689"/>
      <c r="P383" s="310"/>
      <c r="Q383" s="310"/>
      <c r="R383"/>
      <c r="S383"/>
    </row>
    <row r="384" spans="2:19" x14ac:dyDescent="0.25">
      <c r="B384" s="310"/>
      <c r="C384" s="310"/>
      <c r="D384" s="388" t="s">
        <v>1495</v>
      </c>
      <c r="E384" s="310"/>
      <c r="F384" s="310"/>
      <c r="G384" s="310"/>
      <c r="H384" s="310"/>
      <c r="I384" s="310"/>
      <c r="J384" s="310"/>
      <c r="K384" s="389"/>
      <c r="L384" s="310"/>
      <c r="M384" s="310"/>
      <c r="N384" s="310"/>
      <c r="O384" s="310"/>
      <c r="P384" s="310"/>
      <c r="Q384" s="310"/>
      <c r="R384"/>
      <c r="S384"/>
    </row>
    <row r="385" spans="2:19" ht="13.8" thickBot="1" x14ac:dyDescent="0.3">
      <c r="B385" s="310"/>
      <c r="C385" s="310"/>
      <c r="D385" s="388" t="s">
        <v>1496</v>
      </c>
      <c r="E385" s="310"/>
      <c r="F385" s="310"/>
      <c r="G385" s="310"/>
      <c r="H385" s="310"/>
      <c r="I385" s="310"/>
      <c r="J385" s="310"/>
      <c r="K385" s="311"/>
      <c r="L385" s="310"/>
      <c r="M385" s="310"/>
      <c r="N385" s="310"/>
      <c r="O385" s="310"/>
      <c r="P385" s="310"/>
      <c r="Q385" s="310"/>
      <c r="R385"/>
      <c r="S385"/>
    </row>
    <row r="386" spans="2:19" ht="26.4" x14ac:dyDescent="0.25">
      <c r="B386" s="483" t="s">
        <v>1009</v>
      </c>
      <c r="C386" s="484" t="s">
        <v>1485</v>
      </c>
      <c r="D386" s="485" t="s">
        <v>1414</v>
      </c>
      <c r="E386" s="486" t="s">
        <v>1415</v>
      </c>
      <c r="F386" s="487" t="s">
        <v>1416</v>
      </c>
      <c r="G386" s="487" t="s">
        <v>1417</v>
      </c>
      <c r="H386" s="485" t="s">
        <v>374</v>
      </c>
      <c r="I386" s="487" t="s">
        <v>404</v>
      </c>
      <c r="J386" s="487" t="s">
        <v>1418</v>
      </c>
      <c r="K386" s="487" t="s">
        <v>1419</v>
      </c>
      <c r="L386" s="487" t="s">
        <v>1420</v>
      </c>
      <c r="M386" s="487" t="s">
        <v>1421</v>
      </c>
      <c r="N386" s="487" t="s">
        <v>1422</v>
      </c>
      <c r="O386" s="487" t="s">
        <v>1497</v>
      </c>
      <c r="P386" s="488" t="s">
        <v>490</v>
      </c>
      <c r="Q386" s="487" t="s">
        <v>1424</v>
      </c>
      <c r="R386"/>
      <c r="S386"/>
    </row>
    <row r="387" spans="2:19" x14ac:dyDescent="0.25">
      <c r="B387" s="312">
        <v>1</v>
      </c>
      <c r="C387" s="519">
        <v>219</v>
      </c>
      <c r="D387" s="381" t="s">
        <v>1498</v>
      </c>
      <c r="E387" s="391">
        <v>1251696181</v>
      </c>
      <c r="F387" s="313">
        <v>42480</v>
      </c>
      <c r="G387" s="314" t="s">
        <v>1487</v>
      </c>
      <c r="H387" s="312" t="s">
        <v>400</v>
      </c>
      <c r="I387" s="393" t="s">
        <v>1499</v>
      </c>
      <c r="J387" s="312" t="s">
        <v>173</v>
      </c>
      <c r="K387" s="299" t="s">
        <v>322</v>
      </c>
      <c r="L387" s="313" t="s">
        <v>1019</v>
      </c>
      <c r="M387" s="312">
        <v>90</v>
      </c>
      <c r="N387" s="312">
        <v>0</v>
      </c>
      <c r="O387" s="312" t="s">
        <v>1019</v>
      </c>
      <c r="P387" s="312">
        <v>10</v>
      </c>
      <c r="Q387" s="333" t="s">
        <v>1500</v>
      </c>
      <c r="R387"/>
      <c r="S387"/>
    </row>
    <row r="388" spans="2:19" x14ac:dyDescent="0.25">
      <c r="B388" s="312">
        <v>2</v>
      </c>
      <c r="C388" s="519">
        <v>220</v>
      </c>
      <c r="D388" s="381" t="s">
        <v>1501</v>
      </c>
      <c r="E388" s="391">
        <v>1317900262</v>
      </c>
      <c r="F388" s="313">
        <v>40708</v>
      </c>
      <c r="G388" s="314" t="s">
        <v>1487</v>
      </c>
      <c r="H388" s="312" t="s">
        <v>400</v>
      </c>
      <c r="I388" s="393" t="s">
        <v>931</v>
      </c>
      <c r="J388" s="312" t="s">
        <v>173</v>
      </c>
      <c r="K388" s="299" t="s">
        <v>322</v>
      </c>
      <c r="L388" s="313" t="s">
        <v>1019</v>
      </c>
      <c r="M388" s="312">
        <v>100</v>
      </c>
      <c r="N388" s="312">
        <v>0</v>
      </c>
      <c r="O388" s="312" t="s">
        <v>1019</v>
      </c>
      <c r="P388" s="312">
        <v>10</v>
      </c>
      <c r="Q388" s="333" t="s">
        <v>1502</v>
      </c>
      <c r="R388"/>
      <c r="S388"/>
    </row>
    <row r="389" spans="2:19" x14ac:dyDescent="0.25">
      <c r="B389" s="312">
        <v>3</v>
      </c>
      <c r="C389" s="519">
        <v>221</v>
      </c>
      <c r="D389" s="381" t="s">
        <v>1503</v>
      </c>
      <c r="E389" s="391">
        <v>1315251650</v>
      </c>
      <c r="F389" s="313">
        <v>38552</v>
      </c>
      <c r="G389" s="314" t="s">
        <v>1487</v>
      </c>
      <c r="H389" s="312" t="s">
        <v>400</v>
      </c>
      <c r="I389" s="393" t="s">
        <v>931</v>
      </c>
      <c r="J389" s="312" t="s">
        <v>173</v>
      </c>
      <c r="K389" s="299" t="s">
        <v>322</v>
      </c>
      <c r="L389" s="313" t="s">
        <v>1019</v>
      </c>
      <c r="M389" s="312">
        <v>90</v>
      </c>
      <c r="N389" s="312">
        <v>0</v>
      </c>
      <c r="O389" s="312" t="s">
        <v>1019</v>
      </c>
      <c r="P389" s="312">
        <v>10</v>
      </c>
      <c r="Q389" s="333" t="s">
        <v>1504</v>
      </c>
      <c r="R389"/>
      <c r="S389"/>
    </row>
    <row r="390" spans="2:19" x14ac:dyDescent="0.25">
      <c r="B390" s="312">
        <v>4</v>
      </c>
      <c r="C390" s="519">
        <v>222</v>
      </c>
      <c r="D390" s="381" t="s">
        <v>1505</v>
      </c>
      <c r="E390" s="391">
        <v>1310922740</v>
      </c>
      <c r="F390" s="313">
        <v>30032</v>
      </c>
      <c r="G390" s="314" t="s">
        <v>1487</v>
      </c>
      <c r="H390" s="312" t="s">
        <v>400</v>
      </c>
      <c r="I390" s="393" t="s">
        <v>931</v>
      </c>
      <c r="J390" s="312" t="s">
        <v>173</v>
      </c>
      <c r="K390" s="299" t="s">
        <v>322</v>
      </c>
      <c r="L390" s="313" t="s">
        <v>1019</v>
      </c>
      <c r="M390" s="312">
        <v>90</v>
      </c>
      <c r="N390" s="312">
        <v>0</v>
      </c>
      <c r="O390" s="312" t="s">
        <v>1019</v>
      </c>
      <c r="P390" s="312">
        <v>10</v>
      </c>
      <c r="Q390" s="333" t="s">
        <v>1506</v>
      </c>
      <c r="R390"/>
      <c r="S390"/>
    </row>
    <row r="391" spans="2:19" x14ac:dyDescent="0.25">
      <c r="B391" s="312">
        <v>5</v>
      </c>
      <c r="C391" s="519">
        <v>223</v>
      </c>
      <c r="D391" s="381" t="s">
        <v>1507</v>
      </c>
      <c r="E391" s="391">
        <v>1316688595</v>
      </c>
      <c r="F391" s="313">
        <v>40448</v>
      </c>
      <c r="G391" s="314" t="s">
        <v>1487</v>
      </c>
      <c r="H391" s="312" t="s">
        <v>400</v>
      </c>
      <c r="I391" s="393" t="s">
        <v>1499</v>
      </c>
      <c r="J391" s="312" t="s">
        <v>173</v>
      </c>
      <c r="K391" s="299" t="s">
        <v>1019</v>
      </c>
      <c r="L391" s="313" t="s">
        <v>1019</v>
      </c>
      <c r="M391" s="312">
        <v>27</v>
      </c>
      <c r="N391" s="312">
        <v>100</v>
      </c>
      <c r="O391" s="312" t="s">
        <v>1019</v>
      </c>
      <c r="P391" s="312">
        <v>10</v>
      </c>
      <c r="Q391" s="333" t="s">
        <v>1508</v>
      </c>
      <c r="R391"/>
      <c r="S391"/>
    </row>
    <row r="392" spans="2:19" x14ac:dyDescent="0.25">
      <c r="B392" s="312">
        <v>6</v>
      </c>
      <c r="C392" s="519">
        <v>224</v>
      </c>
      <c r="D392" s="381" t="s">
        <v>1509</v>
      </c>
      <c r="E392" s="391">
        <v>1311511115</v>
      </c>
      <c r="F392" s="313">
        <v>32586</v>
      </c>
      <c r="G392" s="314" t="s">
        <v>1487</v>
      </c>
      <c r="H392" s="312" t="s">
        <v>400</v>
      </c>
      <c r="I392" s="393" t="s">
        <v>931</v>
      </c>
      <c r="J392" s="312" t="s">
        <v>173</v>
      </c>
      <c r="K392" s="299" t="s">
        <v>322</v>
      </c>
      <c r="L392" s="313" t="s">
        <v>1019</v>
      </c>
      <c r="M392" s="312">
        <v>90</v>
      </c>
      <c r="N392" s="312">
        <v>0</v>
      </c>
      <c r="O392" s="312" t="s">
        <v>1019</v>
      </c>
      <c r="P392" s="312">
        <v>10</v>
      </c>
      <c r="Q392" s="333" t="s">
        <v>1510</v>
      </c>
      <c r="R392"/>
      <c r="S392"/>
    </row>
    <row r="393" spans="2:19" x14ac:dyDescent="0.25">
      <c r="B393" s="312">
        <v>7</v>
      </c>
      <c r="C393" s="519">
        <v>225</v>
      </c>
      <c r="D393" s="381" t="s">
        <v>1511</v>
      </c>
      <c r="E393" s="391">
        <v>1302231442</v>
      </c>
      <c r="F393" s="313">
        <v>20605</v>
      </c>
      <c r="G393" s="314" t="s">
        <v>1487</v>
      </c>
      <c r="H393" s="312" t="s">
        <v>1512</v>
      </c>
      <c r="I393" s="393" t="s">
        <v>931</v>
      </c>
      <c r="J393" s="312" t="s">
        <v>173</v>
      </c>
      <c r="K393" s="299" t="s">
        <v>322</v>
      </c>
      <c r="L393" s="313" t="s">
        <v>1019</v>
      </c>
      <c r="M393" s="312">
        <v>90</v>
      </c>
      <c r="N393" s="312">
        <v>0</v>
      </c>
      <c r="O393" s="312" t="s">
        <v>1019</v>
      </c>
      <c r="P393" s="312">
        <v>10</v>
      </c>
      <c r="Q393" s="333" t="s">
        <v>1513</v>
      </c>
      <c r="R393"/>
      <c r="S393"/>
    </row>
    <row r="394" spans="2:19" x14ac:dyDescent="0.25">
      <c r="B394" s="312">
        <v>8</v>
      </c>
      <c r="C394" s="239" t="s">
        <v>1953</v>
      </c>
      <c r="D394" s="381" t="s">
        <v>1514</v>
      </c>
      <c r="E394" s="391">
        <v>1306353713</v>
      </c>
      <c r="F394" s="313">
        <v>25338</v>
      </c>
      <c r="G394" s="314" t="s">
        <v>143</v>
      </c>
      <c r="H394" s="312" t="s">
        <v>400</v>
      </c>
      <c r="I394" s="393" t="s">
        <v>400</v>
      </c>
      <c r="J394" s="312" t="s">
        <v>322</v>
      </c>
      <c r="K394" s="299" t="s">
        <v>1019</v>
      </c>
      <c r="L394" s="313" t="s">
        <v>1019</v>
      </c>
      <c r="M394" s="312">
        <v>0</v>
      </c>
      <c r="N394" s="312">
        <v>100</v>
      </c>
      <c r="O394" s="312" t="s">
        <v>322</v>
      </c>
      <c r="P394" s="312">
        <v>0</v>
      </c>
      <c r="Q394" s="333" t="s">
        <v>1515</v>
      </c>
      <c r="R394"/>
      <c r="S394"/>
    </row>
    <row r="395" spans="2:19" x14ac:dyDescent="0.25">
      <c r="B395" s="312"/>
      <c r="C395" s="312"/>
      <c r="D395" s="381"/>
      <c r="E395" s="391"/>
      <c r="F395" s="313"/>
      <c r="G395" s="314"/>
      <c r="H395" s="312"/>
      <c r="I395" s="393"/>
      <c r="J395" s="312"/>
      <c r="K395" s="299"/>
      <c r="L395" s="313"/>
      <c r="M395" s="312">
        <f>SUM(M387:M394)</f>
        <v>577</v>
      </c>
      <c r="N395" s="312">
        <f>SUM(N387:N394)</f>
        <v>200</v>
      </c>
      <c r="O395" s="312"/>
      <c r="P395" s="312">
        <f>SUM(P387:P394)</f>
        <v>70</v>
      </c>
      <c r="Q395" s="312"/>
      <c r="R395"/>
      <c r="S395"/>
    </row>
    <row r="396" spans="2:19" x14ac:dyDescent="0.25">
      <c r="B396" s="310"/>
      <c r="C396" s="310"/>
      <c r="D396" s="395"/>
      <c r="E396" s="396"/>
      <c r="F396" s="318"/>
      <c r="G396" s="317"/>
      <c r="H396" s="310"/>
      <c r="I396" s="397"/>
      <c r="J396" s="310"/>
      <c r="K396" s="311"/>
      <c r="L396" s="318"/>
      <c r="M396" s="310"/>
      <c r="N396" s="310"/>
      <c r="O396" s="310"/>
      <c r="P396" s="310"/>
      <c r="Q396" s="310"/>
      <c r="R396"/>
      <c r="S396"/>
    </row>
    <row r="397" spans="2:19" x14ac:dyDescent="0.25">
      <c r="R397"/>
      <c r="S397"/>
    </row>
    <row r="398" spans="2:19" x14ac:dyDescent="0.25">
      <c r="R398"/>
      <c r="S398"/>
    </row>
    <row r="399" spans="2:19" x14ac:dyDescent="0.25">
      <c r="B399" s="385"/>
      <c r="C399" s="385"/>
      <c r="D399" s="386" t="s">
        <v>2</v>
      </c>
      <c r="E399" s="386"/>
      <c r="F399" s="387"/>
      <c r="G399" s="387"/>
      <c r="H399" s="387"/>
      <c r="I399" s="387"/>
      <c r="J399" s="387"/>
      <c r="K399" s="308"/>
      <c r="L399" s="309"/>
      <c r="M399" s="309"/>
      <c r="N399" s="309"/>
      <c r="O399" s="309"/>
      <c r="P399" s="310"/>
      <c r="Q399" s="310"/>
      <c r="R399"/>
      <c r="S399"/>
    </row>
    <row r="400" spans="2:19" x14ac:dyDescent="0.25">
      <c r="B400" s="310"/>
      <c r="C400" s="310"/>
      <c r="D400" s="689" t="s">
        <v>1516</v>
      </c>
      <c r="E400" s="689"/>
      <c r="F400" s="689"/>
      <c r="G400" s="689"/>
      <c r="H400" s="689"/>
      <c r="I400" s="689"/>
      <c r="J400" s="689"/>
      <c r="K400" s="689"/>
      <c r="L400" s="689"/>
      <c r="M400" s="689"/>
      <c r="N400" s="689"/>
      <c r="O400" s="689"/>
      <c r="P400" s="310"/>
      <c r="Q400" s="310"/>
      <c r="R400"/>
      <c r="S400"/>
    </row>
    <row r="401" spans="2:19" x14ac:dyDescent="0.25">
      <c r="B401" s="310"/>
      <c r="C401" s="310"/>
      <c r="D401" s="388" t="s">
        <v>1517</v>
      </c>
      <c r="E401" s="310"/>
      <c r="F401" s="310"/>
      <c r="G401" s="310"/>
      <c r="H401" s="310"/>
      <c r="I401" s="310"/>
      <c r="J401" s="310"/>
      <c r="K401" s="389"/>
      <c r="L401" s="310"/>
      <c r="M401" s="310"/>
      <c r="N401" s="310"/>
      <c r="O401" s="310"/>
      <c r="P401" s="310"/>
      <c r="Q401" s="310"/>
      <c r="R401"/>
      <c r="S401"/>
    </row>
    <row r="402" spans="2:19" ht="13.8" thickBot="1" x14ac:dyDescent="0.3">
      <c r="B402" s="310"/>
      <c r="C402" s="310"/>
      <c r="D402" s="388" t="s">
        <v>1518</v>
      </c>
      <c r="E402" s="310"/>
      <c r="F402" s="310"/>
      <c r="G402" s="310"/>
      <c r="H402" s="310"/>
      <c r="I402" s="310"/>
      <c r="J402" s="310"/>
      <c r="K402" s="311"/>
      <c r="L402" s="310"/>
      <c r="M402" s="310"/>
      <c r="N402" s="310"/>
      <c r="O402" s="310"/>
      <c r="P402" s="310"/>
      <c r="Q402" s="310"/>
      <c r="R402"/>
      <c r="S402"/>
    </row>
    <row r="403" spans="2:19" ht="26.4" x14ac:dyDescent="0.25">
      <c r="B403" s="483" t="s">
        <v>1009</v>
      </c>
      <c r="C403" s="484" t="s">
        <v>1485</v>
      </c>
      <c r="D403" s="485" t="s">
        <v>1414</v>
      </c>
      <c r="E403" s="486" t="s">
        <v>1415</v>
      </c>
      <c r="F403" s="487" t="s">
        <v>1416</v>
      </c>
      <c r="G403" s="487" t="s">
        <v>1417</v>
      </c>
      <c r="H403" s="485" t="s">
        <v>374</v>
      </c>
      <c r="I403" s="487" t="s">
        <v>404</v>
      </c>
      <c r="J403" s="487" t="s">
        <v>1418</v>
      </c>
      <c r="K403" s="487" t="s">
        <v>1419</v>
      </c>
      <c r="L403" s="487" t="s">
        <v>1420</v>
      </c>
      <c r="M403" s="487" t="s">
        <v>1421</v>
      </c>
      <c r="N403" s="487" t="s">
        <v>1422</v>
      </c>
      <c r="O403" s="487" t="s">
        <v>1497</v>
      </c>
      <c r="P403" s="488" t="s">
        <v>490</v>
      </c>
      <c r="Q403" s="487" t="s">
        <v>1424</v>
      </c>
      <c r="R403"/>
      <c r="S403"/>
    </row>
    <row r="404" spans="2:19" ht="52.8" x14ac:dyDescent="0.25">
      <c r="B404" s="312">
        <v>1</v>
      </c>
      <c r="C404" s="519">
        <v>231</v>
      </c>
      <c r="D404" s="381" t="s">
        <v>1519</v>
      </c>
      <c r="E404" s="391">
        <v>1150460226</v>
      </c>
      <c r="F404" s="313">
        <v>41190</v>
      </c>
      <c r="G404" s="314" t="s">
        <v>1440</v>
      </c>
      <c r="H404" s="312" t="s">
        <v>392</v>
      </c>
      <c r="I404" s="391" t="s">
        <v>1520</v>
      </c>
      <c r="J404" s="312" t="s">
        <v>173</v>
      </c>
      <c r="K404" s="299" t="s">
        <v>322</v>
      </c>
      <c r="L404" s="313" t="s">
        <v>1019</v>
      </c>
      <c r="M404" s="312">
        <v>90</v>
      </c>
      <c r="N404" s="312">
        <v>0</v>
      </c>
      <c r="O404" s="312" t="s">
        <v>322</v>
      </c>
      <c r="P404" s="312">
        <v>0</v>
      </c>
      <c r="Q404" s="321">
        <v>988995828</v>
      </c>
      <c r="R404"/>
      <c r="S404"/>
    </row>
    <row r="405" spans="2:19" ht="52.8" x14ac:dyDescent="0.25">
      <c r="B405" s="312">
        <v>2</v>
      </c>
      <c r="C405" s="519">
        <v>232</v>
      </c>
      <c r="D405" s="381" t="s">
        <v>1521</v>
      </c>
      <c r="E405" s="391">
        <v>1150260303</v>
      </c>
      <c r="F405" s="313">
        <v>40851</v>
      </c>
      <c r="G405" s="315" t="s">
        <v>1522</v>
      </c>
      <c r="H405" s="312" t="s">
        <v>392</v>
      </c>
      <c r="I405" s="391" t="s">
        <v>1520</v>
      </c>
      <c r="J405" s="312" t="s">
        <v>173</v>
      </c>
      <c r="K405" s="299" t="s">
        <v>322</v>
      </c>
      <c r="L405" s="313" t="s">
        <v>1019</v>
      </c>
      <c r="M405" s="312">
        <v>90</v>
      </c>
      <c r="N405" s="312">
        <v>0</v>
      </c>
      <c r="O405" s="312" t="s">
        <v>322</v>
      </c>
      <c r="P405" s="312">
        <v>0</v>
      </c>
      <c r="Q405" s="321">
        <v>939967540</v>
      </c>
      <c r="R405"/>
      <c r="S405"/>
    </row>
    <row r="406" spans="2:19" ht="52.8" x14ac:dyDescent="0.25">
      <c r="B406" s="312">
        <v>3</v>
      </c>
      <c r="C406" s="519">
        <v>233</v>
      </c>
      <c r="D406" s="381" t="s">
        <v>1523</v>
      </c>
      <c r="E406" s="391">
        <v>1150506499</v>
      </c>
      <c r="F406" s="313">
        <v>41168</v>
      </c>
      <c r="G406" s="315" t="s">
        <v>1522</v>
      </c>
      <c r="H406" s="312" t="s">
        <v>392</v>
      </c>
      <c r="I406" s="391" t="s">
        <v>1520</v>
      </c>
      <c r="J406" s="312" t="s">
        <v>173</v>
      </c>
      <c r="K406" s="299" t="s">
        <v>322</v>
      </c>
      <c r="L406" s="313" t="s">
        <v>1019</v>
      </c>
      <c r="M406" s="312">
        <v>90</v>
      </c>
      <c r="N406" s="312">
        <v>0</v>
      </c>
      <c r="O406" s="312" t="s">
        <v>322</v>
      </c>
      <c r="P406" s="312">
        <v>0</v>
      </c>
      <c r="Q406" s="321">
        <v>990975242</v>
      </c>
      <c r="R406"/>
      <c r="S406"/>
    </row>
    <row r="407" spans="2:19" ht="52.8" x14ac:dyDescent="0.25">
      <c r="B407" s="312">
        <v>4</v>
      </c>
      <c r="C407" s="519">
        <v>234</v>
      </c>
      <c r="D407" s="381" t="s">
        <v>1524</v>
      </c>
      <c r="E407" s="391">
        <v>1150964730</v>
      </c>
      <c r="F407" s="313">
        <v>40713</v>
      </c>
      <c r="G407" s="314" t="s">
        <v>1440</v>
      </c>
      <c r="H407" s="312" t="s">
        <v>392</v>
      </c>
      <c r="I407" s="391" t="s">
        <v>1520</v>
      </c>
      <c r="J407" s="312" t="s">
        <v>173</v>
      </c>
      <c r="K407" s="299" t="s">
        <v>322</v>
      </c>
      <c r="L407" s="313" t="s">
        <v>1019</v>
      </c>
      <c r="M407" s="312">
        <v>90</v>
      </c>
      <c r="N407" s="312">
        <v>0</v>
      </c>
      <c r="O407" s="312" t="s">
        <v>322</v>
      </c>
      <c r="P407" s="312">
        <v>0</v>
      </c>
      <c r="Q407" s="321">
        <v>999023589</v>
      </c>
      <c r="R407"/>
      <c r="S407"/>
    </row>
    <row r="408" spans="2:19" ht="52.8" x14ac:dyDescent="0.25">
      <c r="B408" s="312">
        <v>5</v>
      </c>
      <c r="C408" s="519">
        <v>235</v>
      </c>
      <c r="D408" s="381" t="s">
        <v>1525</v>
      </c>
      <c r="E408" s="391">
        <v>1106017765</v>
      </c>
      <c r="F408" s="313">
        <v>39556</v>
      </c>
      <c r="G408" s="315" t="s">
        <v>1522</v>
      </c>
      <c r="H408" s="312" t="s">
        <v>392</v>
      </c>
      <c r="I408" s="391" t="s">
        <v>1520</v>
      </c>
      <c r="J408" s="312" t="s">
        <v>173</v>
      </c>
      <c r="K408" s="299" t="s">
        <v>322</v>
      </c>
      <c r="L408" s="313" t="s">
        <v>1019</v>
      </c>
      <c r="M408" s="312">
        <v>90</v>
      </c>
      <c r="N408" s="312">
        <v>0</v>
      </c>
      <c r="O408" s="312" t="s">
        <v>322</v>
      </c>
      <c r="P408" s="312">
        <v>0</v>
      </c>
      <c r="Q408" s="321">
        <v>979148847</v>
      </c>
      <c r="R408"/>
      <c r="S408"/>
    </row>
    <row r="409" spans="2:19" ht="52.8" x14ac:dyDescent="0.25">
      <c r="B409" s="312">
        <v>6</v>
      </c>
      <c r="C409" s="519">
        <v>236</v>
      </c>
      <c r="D409" s="381" t="s">
        <v>1526</v>
      </c>
      <c r="E409" s="391">
        <v>605133024</v>
      </c>
      <c r="F409" s="313">
        <v>46394</v>
      </c>
      <c r="G409" s="315" t="s">
        <v>1522</v>
      </c>
      <c r="H409" s="312" t="s">
        <v>392</v>
      </c>
      <c r="I409" s="391" t="s">
        <v>1520</v>
      </c>
      <c r="J409" s="312" t="s">
        <v>173</v>
      </c>
      <c r="K409" s="299" t="s">
        <v>322</v>
      </c>
      <c r="L409" s="313" t="s">
        <v>1019</v>
      </c>
      <c r="M409" s="312">
        <v>90</v>
      </c>
      <c r="N409" s="312">
        <v>0</v>
      </c>
      <c r="O409" s="312" t="s">
        <v>322</v>
      </c>
      <c r="P409" s="312">
        <v>0</v>
      </c>
      <c r="Q409" s="321">
        <v>605133024</v>
      </c>
      <c r="R409"/>
      <c r="S409"/>
    </row>
    <row r="410" spans="2:19" ht="52.8" x14ac:dyDescent="0.25">
      <c r="B410" s="312">
        <v>7</v>
      </c>
      <c r="C410" s="519">
        <v>237</v>
      </c>
      <c r="D410" s="381" t="s">
        <v>1527</v>
      </c>
      <c r="E410" s="391">
        <v>1105654683</v>
      </c>
      <c r="F410" s="313">
        <v>38177</v>
      </c>
      <c r="G410" s="315" t="s">
        <v>1528</v>
      </c>
      <c r="H410" s="312" t="s">
        <v>392</v>
      </c>
      <c r="I410" s="391" t="s">
        <v>1520</v>
      </c>
      <c r="J410" s="312" t="s">
        <v>356</v>
      </c>
      <c r="K410" s="299" t="s">
        <v>322</v>
      </c>
      <c r="L410" s="313" t="s">
        <v>1019</v>
      </c>
      <c r="M410" s="312">
        <v>130</v>
      </c>
      <c r="N410" s="312">
        <v>0</v>
      </c>
      <c r="O410" s="312" t="s">
        <v>322</v>
      </c>
      <c r="P410" s="312">
        <v>0</v>
      </c>
      <c r="Q410" s="321">
        <v>982598579</v>
      </c>
      <c r="R410"/>
      <c r="S410"/>
    </row>
    <row r="411" spans="2:19" x14ac:dyDescent="0.25">
      <c r="B411" s="312"/>
      <c r="C411" s="312"/>
      <c r="D411" s="381"/>
      <c r="E411" s="391"/>
      <c r="F411" s="313"/>
      <c r="G411" s="314"/>
      <c r="H411" s="312"/>
      <c r="I411" s="393"/>
      <c r="J411" s="312"/>
      <c r="K411" s="299"/>
      <c r="L411" s="313"/>
      <c r="M411" s="312">
        <f>SUM(M404:M410)</f>
        <v>670</v>
      </c>
      <c r="N411" s="312"/>
      <c r="O411" s="312"/>
      <c r="P411" s="312"/>
      <c r="Q411" s="312"/>
      <c r="R411"/>
      <c r="S411"/>
    </row>
    <row r="412" spans="2:19" x14ac:dyDescent="0.25">
      <c r="R412"/>
      <c r="S412"/>
    </row>
    <row r="413" spans="2:19" x14ac:dyDescent="0.25">
      <c r="R413"/>
      <c r="S413"/>
    </row>
    <row r="414" spans="2:19" x14ac:dyDescent="0.25">
      <c r="R414"/>
      <c r="S414"/>
    </row>
    <row r="415" spans="2:19" x14ac:dyDescent="0.25">
      <c r="B415" s="385"/>
      <c r="C415" s="385"/>
      <c r="D415" s="386" t="s">
        <v>787</v>
      </c>
      <c r="E415" s="386" t="s">
        <v>2</v>
      </c>
      <c r="F415" s="386"/>
      <c r="G415" s="387"/>
      <c r="H415" s="387"/>
      <c r="I415" s="387"/>
      <c r="J415" s="387"/>
      <c r="K415" s="308"/>
      <c r="L415" s="309"/>
      <c r="M415" s="309"/>
      <c r="N415" s="309"/>
      <c r="O415" s="309"/>
      <c r="P415" s="310"/>
      <c r="Q415" s="310"/>
      <c r="R415"/>
      <c r="S415"/>
    </row>
    <row r="416" spans="2:19" x14ac:dyDescent="0.25">
      <c r="B416" s="310"/>
      <c r="C416" s="310"/>
      <c r="D416" s="689" t="s">
        <v>1408</v>
      </c>
      <c r="E416" s="689"/>
      <c r="F416" s="689"/>
      <c r="G416" s="689"/>
      <c r="H416" s="689"/>
      <c r="I416" s="689"/>
      <c r="J416" s="689"/>
      <c r="K416" s="689"/>
      <c r="L416" s="689"/>
      <c r="M416" s="689"/>
      <c r="N416" s="689"/>
      <c r="O416" s="689"/>
      <c r="P416" s="310"/>
      <c r="Q416" s="310"/>
      <c r="R416"/>
      <c r="S416"/>
    </row>
    <row r="417" spans="2:19" x14ac:dyDescent="0.25">
      <c r="B417" s="310"/>
      <c r="C417" s="310"/>
      <c r="D417" s="388" t="s">
        <v>1529</v>
      </c>
      <c r="E417" s="310"/>
      <c r="F417" s="310"/>
      <c r="G417" s="310"/>
      <c r="H417" s="310"/>
      <c r="I417" s="310"/>
      <c r="J417" s="310"/>
      <c r="K417" s="389"/>
      <c r="L417" s="310"/>
      <c r="M417" s="310"/>
      <c r="N417" s="310"/>
      <c r="O417" s="310"/>
      <c r="P417" s="310"/>
      <c r="Q417" s="310"/>
      <c r="R417"/>
      <c r="S417"/>
    </row>
    <row r="418" spans="2:19" x14ac:dyDescent="0.25">
      <c r="B418" s="310"/>
      <c r="C418" s="310"/>
      <c r="D418" s="388" t="s">
        <v>1530</v>
      </c>
      <c r="E418" s="310"/>
      <c r="F418" s="310"/>
      <c r="G418" s="310"/>
      <c r="H418" s="310"/>
      <c r="I418" s="310"/>
      <c r="J418" s="310"/>
      <c r="K418" s="311"/>
      <c r="L418" s="310"/>
      <c r="M418" s="310"/>
      <c r="N418" s="310"/>
      <c r="O418" s="310"/>
      <c r="P418" s="310"/>
      <c r="Q418" s="310"/>
      <c r="R418"/>
      <c r="S418"/>
    </row>
    <row r="419" spans="2:19" ht="13.8" thickBot="1" x14ac:dyDescent="0.3">
      <c r="B419" s="688"/>
      <c r="C419" s="688"/>
      <c r="D419" s="688"/>
      <c r="E419" s="688"/>
      <c r="F419" s="688"/>
      <c r="G419" s="688"/>
      <c r="H419" s="688"/>
      <c r="I419" s="688"/>
      <c r="J419" s="688"/>
      <c r="K419" s="688"/>
      <c r="L419" s="688"/>
      <c r="M419" s="688"/>
      <c r="N419" s="688"/>
      <c r="O419" s="310"/>
      <c r="P419" s="310"/>
      <c r="Q419" s="310"/>
      <c r="R419"/>
      <c r="S419"/>
    </row>
    <row r="420" spans="2:19" ht="26.4" x14ac:dyDescent="0.25">
      <c r="B420" s="483" t="s">
        <v>1009</v>
      </c>
      <c r="C420" s="484" t="s">
        <v>1531</v>
      </c>
      <c r="D420" s="485" t="s">
        <v>1414</v>
      </c>
      <c r="E420" s="486" t="s">
        <v>1415</v>
      </c>
      <c r="F420" s="487" t="s">
        <v>1416</v>
      </c>
      <c r="G420" s="487" t="s">
        <v>1417</v>
      </c>
      <c r="H420" s="485" t="s">
        <v>374</v>
      </c>
      <c r="I420" s="487" t="s">
        <v>404</v>
      </c>
      <c r="J420" s="487" t="s">
        <v>1418</v>
      </c>
      <c r="K420" s="487" t="s">
        <v>1419</v>
      </c>
      <c r="L420" s="487" t="s">
        <v>1420</v>
      </c>
      <c r="M420" s="487" t="s">
        <v>1421</v>
      </c>
      <c r="N420" s="487" t="s">
        <v>1422</v>
      </c>
      <c r="O420" s="487" t="s">
        <v>1423</v>
      </c>
      <c r="P420" s="488" t="s">
        <v>490</v>
      </c>
      <c r="Q420" s="487" t="s">
        <v>1424</v>
      </c>
      <c r="R420"/>
      <c r="S420"/>
    </row>
    <row r="421" spans="2:19" ht="66" x14ac:dyDescent="0.25">
      <c r="B421" s="312">
        <v>1</v>
      </c>
      <c r="C421" s="519">
        <v>238</v>
      </c>
      <c r="D421" s="381" t="s">
        <v>1532</v>
      </c>
      <c r="E421" s="402">
        <v>1850875145</v>
      </c>
      <c r="F421" s="313">
        <v>39965</v>
      </c>
      <c r="G421" s="314" t="s">
        <v>1533</v>
      </c>
      <c r="H421" s="312" t="s">
        <v>1384</v>
      </c>
      <c r="I421" s="391" t="s">
        <v>1534</v>
      </c>
      <c r="J421" s="312" t="s">
        <v>1535</v>
      </c>
      <c r="K421" s="299" t="s">
        <v>1535</v>
      </c>
      <c r="L421" s="313" t="s">
        <v>1019</v>
      </c>
      <c r="M421" s="312">
        <v>90</v>
      </c>
      <c r="N421" s="312">
        <v>90</v>
      </c>
      <c r="O421" s="312">
        <v>15</v>
      </c>
      <c r="P421" s="312" t="s">
        <v>1019</v>
      </c>
      <c r="Q421" s="321">
        <v>984479788</v>
      </c>
      <c r="R421"/>
      <c r="S421"/>
    </row>
    <row r="422" spans="2:19" ht="66" x14ac:dyDescent="0.25">
      <c r="B422" s="312">
        <v>2</v>
      </c>
      <c r="C422" s="519">
        <v>239</v>
      </c>
      <c r="D422" s="381" t="s">
        <v>1536</v>
      </c>
      <c r="E422" s="402">
        <v>504291295</v>
      </c>
      <c r="F422" s="313">
        <v>40153</v>
      </c>
      <c r="G422" s="314" t="s">
        <v>1533</v>
      </c>
      <c r="H422" s="312" t="s">
        <v>1384</v>
      </c>
      <c r="I422" s="391" t="s">
        <v>1534</v>
      </c>
      <c r="J422" s="312" t="s">
        <v>1535</v>
      </c>
      <c r="K422" s="304" t="s">
        <v>322</v>
      </c>
      <c r="L422" s="313" t="s">
        <v>1019</v>
      </c>
      <c r="M422" s="312">
        <v>90</v>
      </c>
      <c r="N422" s="312" t="s">
        <v>322</v>
      </c>
      <c r="O422" s="312">
        <v>15</v>
      </c>
      <c r="P422" s="312" t="s">
        <v>1019</v>
      </c>
      <c r="Q422" s="321">
        <v>998251324</v>
      </c>
      <c r="R422"/>
      <c r="S422"/>
    </row>
    <row r="423" spans="2:19" ht="66" x14ac:dyDescent="0.25">
      <c r="B423" s="312">
        <v>3</v>
      </c>
      <c r="C423" s="519">
        <v>240</v>
      </c>
      <c r="D423" s="381" t="s">
        <v>1537</v>
      </c>
      <c r="E423" s="402">
        <v>550106025</v>
      </c>
      <c r="F423" s="313">
        <v>40962</v>
      </c>
      <c r="G423" s="314" t="s">
        <v>1533</v>
      </c>
      <c r="H423" s="312" t="s">
        <v>1384</v>
      </c>
      <c r="I423" s="391" t="s">
        <v>1534</v>
      </c>
      <c r="J423" s="312" t="s">
        <v>1535</v>
      </c>
      <c r="K423" s="304" t="s">
        <v>322</v>
      </c>
      <c r="L423" s="313" t="s">
        <v>1019</v>
      </c>
      <c r="M423" s="312">
        <v>90</v>
      </c>
      <c r="N423" s="312" t="s">
        <v>322</v>
      </c>
      <c r="O423" s="312">
        <v>15</v>
      </c>
      <c r="P423" s="312" t="s">
        <v>1019</v>
      </c>
      <c r="Q423" s="321">
        <v>984043049</v>
      </c>
      <c r="R423"/>
      <c r="S423"/>
    </row>
    <row r="424" spans="2:19" ht="66" x14ac:dyDescent="0.25">
      <c r="B424" s="312">
        <v>4</v>
      </c>
      <c r="C424" s="519">
        <v>241</v>
      </c>
      <c r="D424" s="381" t="s">
        <v>1538</v>
      </c>
      <c r="E424" s="402">
        <v>550042477</v>
      </c>
      <c r="F424" s="313">
        <v>40925</v>
      </c>
      <c r="G424" s="314" t="s">
        <v>1533</v>
      </c>
      <c r="H424" s="312" t="s">
        <v>1384</v>
      </c>
      <c r="I424" s="391" t="s">
        <v>1534</v>
      </c>
      <c r="J424" s="312" t="s">
        <v>1535</v>
      </c>
      <c r="K424" s="304" t="s">
        <v>322</v>
      </c>
      <c r="L424" s="313" t="s">
        <v>1019</v>
      </c>
      <c r="M424" s="322">
        <v>90</v>
      </c>
      <c r="N424" s="312" t="s">
        <v>322</v>
      </c>
      <c r="O424" s="312">
        <v>15</v>
      </c>
      <c r="P424" s="312" t="s">
        <v>1019</v>
      </c>
      <c r="Q424" s="321">
        <v>996934201</v>
      </c>
      <c r="R424"/>
      <c r="S424"/>
    </row>
    <row r="425" spans="2:19" ht="66" x14ac:dyDescent="0.25">
      <c r="B425" s="312">
        <v>5</v>
      </c>
      <c r="C425" s="519">
        <v>242</v>
      </c>
      <c r="D425" s="381" t="s">
        <v>1539</v>
      </c>
      <c r="E425" s="402">
        <v>504868522</v>
      </c>
      <c r="F425" s="313">
        <v>40625</v>
      </c>
      <c r="G425" s="314" t="s">
        <v>1533</v>
      </c>
      <c r="H425" s="312" t="s">
        <v>1384</v>
      </c>
      <c r="I425" s="391" t="s">
        <v>1534</v>
      </c>
      <c r="J425" s="312" t="s">
        <v>1535</v>
      </c>
      <c r="K425" s="304" t="s">
        <v>322</v>
      </c>
      <c r="L425" s="313" t="s">
        <v>1019</v>
      </c>
      <c r="M425" s="322">
        <v>90</v>
      </c>
      <c r="N425" s="312" t="s">
        <v>322</v>
      </c>
      <c r="O425" s="312">
        <v>15</v>
      </c>
      <c r="P425" s="312" t="s">
        <v>1019</v>
      </c>
      <c r="Q425" s="321">
        <v>987016140</v>
      </c>
      <c r="R425"/>
      <c r="S425"/>
    </row>
    <row r="426" spans="2:19" ht="66" x14ac:dyDescent="0.25">
      <c r="B426" s="312">
        <v>6</v>
      </c>
      <c r="C426" s="519">
        <v>243</v>
      </c>
      <c r="D426" s="381" t="s">
        <v>1540</v>
      </c>
      <c r="E426" s="402">
        <v>504511577</v>
      </c>
      <c r="F426" s="313">
        <v>41114</v>
      </c>
      <c r="G426" s="314" t="s">
        <v>1533</v>
      </c>
      <c r="H426" s="312" t="s">
        <v>1384</v>
      </c>
      <c r="I426" s="391" t="s">
        <v>1534</v>
      </c>
      <c r="J426" s="312" t="s">
        <v>1535</v>
      </c>
      <c r="K426" s="304" t="s">
        <v>322</v>
      </c>
      <c r="L426" s="313" t="s">
        <v>1019</v>
      </c>
      <c r="M426" s="322">
        <v>90</v>
      </c>
      <c r="N426" s="312" t="s">
        <v>322</v>
      </c>
      <c r="O426" s="312">
        <v>15</v>
      </c>
      <c r="P426" s="312" t="s">
        <v>1019</v>
      </c>
      <c r="Q426" s="321">
        <v>984439523</v>
      </c>
      <c r="R426"/>
      <c r="S426"/>
    </row>
    <row r="427" spans="2:19" ht="66" x14ac:dyDescent="0.25">
      <c r="B427" s="312">
        <v>7</v>
      </c>
      <c r="C427" s="519">
        <v>244</v>
      </c>
      <c r="D427" s="381" t="s">
        <v>1541</v>
      </c>
      <c r="E427" s="402">
        <v>550075097</v>
      </c>
      <c r="F427" s="313">
        <v>40465</v>
      </c>
      <c r="G427" s="314" t="s">
        <v>1533</v>
      </c>
      <c r="H427" s="312" t="s">
        <v>1384</v>
      </c>
      <c r="I427" s="391" t="s">
        <v>1534</v>
      </c>
      <c r="J427" s="312" t="s">
        <v>1535</v>
      </c>
      <c r="K427" s="304" t="s">
        <v>322</v>
      </c>
      <c r="L427" s="313" t="s">
        <v>1019</v>
      </c>
      <c r="M427" s="322">
        <v>90</v>
      </c>
      <c r="N427" s="312" t="s">
        <v>322</v>
      </c>
      <c r="O427" s="312">
        <v>15</v>
      </c>
      <c r="P427" s="312" t="s">
        <v>1019</v>
      </c>
      <c r="Q427" s="321">
        <v>990584323</v>
      </c>
      <c r="R427"/>
      <c r="S427"/>
    </row>
    <row r="428" spans="2:19" ht="66" x14ac:dyDescent="0.25">
      <c r="B428" s="312">
        <v>8</v>
      </c>
      <c r="C428" s="519">
        <v>245</v>
      </c>
      <c r="D428" s="381" t="s">
        <v>1542</v>
      </c>
      <c r="E428" s="402">
        <v>550351266</v>
      </c>
      <c r="F428" s="313">
        <v>40297</v>
      </c>
      <c r="G428" s="314" t="s">
        <v>1533</v>
      </c>
      <c r="H428" s="312" t="s">
        <v>1384</v>
      </c>
      <c r="I428" s="391" t="s">
        <v>1534</v>
      </c>
      <c r="J428" s="312" t="s">
        <v>1535</v>
      </c>
      <c r="K428" s="304" t="s">
        <v>322</v>
      </c>
      <c r="L428" s="313" t="s">
        <v>1019</v>
      </c>
      <c r="M428" s="322">
        <v>90</v>
      </c>
      <c r="N428" s="312" t="s">
        <v>322</v>
      </c>
      <c r="O428" s="312">
        <v>15</v>
      </c>
      <c r="P428" s="312" t="s">
        <v>1019</v>
      </c>
      <c r="Q428" s="321">
        <v>992604101</v>
      </c>
      <c r="R428"/>
      <c r="S428"/>
    </row>
    <row r="429" spans="2:19" ht="66" x14ac:dyDescent="0.25">
      <c r="B429" s="312">
        <v>9</v>
      </c>
      <c r="C429" s="519">
        <v>246</v>
      </c>
      <c r="D429" s="381" t="s">
        <v>1543</v>
      </c>
      <c r="E429" s="402">
        <v>504761867</v>
      </c>
      <c r="F429" s="313">
        <v>39329</v>
      </c>
      <c r="G429" s="314" t="s">
        <v>1533</v>
      </c>
      <c r="H429" s="312" t="s">
        <v>1384</v>
      </c>
      <c r="I429" s="391" t="s">
        <v>1534</v>
      </c>
      <c r="J429" s="312" t="s">
        <v>1535</v>
      </c>
      <c r="K429" s="304" t="s">
        <v>322</v>
      </c>
      <c r="L429" s="313" t="s">
        <v>1019</v>
      </c>
      <c r="M429" s="322">
        <v>90</v>
      </c>
      <c r="N429" s="312" t="s">
        <v>322</v>
      </c>
      <c r="O429" s="312">
        <v>15</v>
      </c>
      <c r="P429" s="312" t="s">
        <v>1019</v>
      </c>
      <c r="Q429" s="321">
        <v>981033761</v>
      </c>
      <c r="R429"/>
      <c r="S429"/>
    </row>
    <row r="430" spans="2:19" ht="66" x14ac:dyDescent="0.25">
      <c r="B430" s="312">
        <v>10</v>
      </c>
      <c r="C430" s="519">
        <v>247</v>
      </c>
      <c r="D430" s="381" t="s">
        <v>1544</v>
      </c>
      <c r="E430" s="402">
        <v>550189237</v>
      </c>
      <c r="F430" s="313">
        <v>40309</v>
      </c>
      <c r="G430" s="314" t="s">
        <v>1533</v>
      </c>
      <c r="H430" s="312" t="s">
        <v>1384</v>
      </c>
      <c r="I430" s="391" t="s">
        <v>1534</v>
      </c>
      <c r="J430" s="312" t="s">
        <v>1535</v>
      </c>
      <c r="K430" s="304" t="s">
        <v>322</v>
      </c>
      <c r="L430" s="313" t="s">
        <v>1019</v>
      </c>
      <c r="M430" s="322">
        <v>90</v>
      </c>
      <c r="N430" s="312" t="s">
        <v>322</v>
      </c>
      <c r="O430" s="312">
        <v>15</v>
      </c>
      <c r="P430" s="312" t="s">
        <v>1019</v>
      </c>
      <c r="Q430" s="321">
        <v>961265555</v>
      </c>
      <c r="R430"/>
      <c r="S430"/>
    </row>
    <row r="431" spans="2:19" ht="66" x14ac:dyDescent="0.25">
      <c r="B431" s="312">
        <v>11</v>
      </c>
      <c r="C431" s="519">
        <v>248</v>
      </c>
      <c r="D431" s="381" t="s">
        <v>1545</v>
      </c>
      <c r="E431" s="402">
        <v>550602320</v>
      </c>
      <c r="F431" s="313">
        <v>41812</v>
      </c>
      <c r="G431" s="314" t="s">
        <v>1533</v>
      </c>
      <c r="H431" s="312" t="s">
        <v>1384</v>
      </c>
      <c r="I431" s="391" t="s">
        <v>1534</v>
      </c>
      <c r="J431" s="312" t="s">
        <v>1535</v>
      </c>
      <c r="K431" s="304" t="s">
        <v>322</v>
      </c>
      <c r="L431" s="313" t="s">
        <v>1019</v>
      </c>
      <c r="M431" s="322">
        <v>90</v>
      </c>
      <c r="N431" s="312" t="s">
        <v>322</v>
      </c>
      <c r="O431" s="312">
        <v>15</v>
      </c>
      <c r="P431" s="312" t="s">
        <v>1019</v>
      </c>
      <c r="Q431" s="321">
        <v>998508444</v>
      </c>
      <c r="R431"/>
      <c r="S431"/>
    </row>
    <row r="432" spans="2:19" ht="66" x14ac:dyDescent="0.25">
      <c r="B432" s="312">
        <v>12</v>
      </c>
      <c r="C432" s="519">
        <v>249</v>
      </c>
      <c r="D432" s="381" t="s">
        <v>1546</v>
      </c>
      <c r="E432" s="402">
        <v>3050160286</v>
      </c>
      <c r="F432" s="313">
        <v>40840</v>
      </c>
      <c r="G432" s="314" t="s">
        <v>1533</v>
      </c>
      <c r="H432" s="312" t="s">
        <v>1384</v>
      </c>
      <c r="I432" s="391" t="s">
        <v>1534</v>
      </c>
      <c r="J432" s="312" t="s">
        <v>1535</v>
      </c>
      <c r="K432" s="304" t="s">
        <v>322</v>
      </c>
      <c r="L432" s="313" t="s">
        <v>1019</v>
      </c>
      <c r="M432" s="322">
        <v>90</v>
      </c>
      <c r="N432" s="312" t="s">
        <v>322</v>
      </c>
      <c r="O432" s="312">
        <v>15</v>
      </c>
      <c r="P432" s="312" t="s">
        <v>1019</v>
      </c>
      <c r="Q432" s="321">
        <v>990829011</v>
      </c>
      <c r="R432"/>
      <c r="S432"/>
    </row>
    <row r="433" spans="2:21" ht="66" x14ac:dyDescent="0.25">
      <c r="B433" s="312">
        <v>13</v>
      </c>
      <c r="C433" s="519">
        <v>250</v>
      </c>
      <c r="D433" s="399" t="s">
        <v>1547</v>
      </c>
      <c r="E433" s="402">
        <v>504503913</v>
      </c>
      <c r="F433" s="313">
        <v>41178</v>
      </c>
      <c r="G433" s="314" t="s">
        <v>1533</v>
      </c>
      <c r="H433" s="312" t="s">
        <v>1384</v>
      </c>
      <c r="I433" s="391" t="s">
        <v>1534</v>
      </c>
      <c r="J433" s="312" t="s">
        <v>1535</v>
      </c>
      <c r="K433" s="304" t="s">
        <v>322</v>
      </c>
      <c r="L433" s="330" t="s">
        <v>1019</v>
      </c>
      <c r="M433" s="322">
        <v>90</v>
      </c>
      <c r="N433" s="312" t="s">
        <v>322</v>
      </c>
      <c r="O433" s="312">
        <v>15</v>
      </c>
      <c r="P433" s="312" t="s">
        <v>1019</v>
      </c>
      <c r="Q433" s="321">
        <v>961014777</v>
      </c>
      <c r="R433"/>
      <c r="S433"/>
    </row>
    <row r="434" spans="2:21" ht="66" x14ac:dyDescent="0.25">
      <c r="B434" s="312">
        <v>14</v>
      </c>
      <c r="C434" s="519">
        <v>251</v>
      </c>
      <c r="D434" s="399" t="s">
        <v>1548</v>
      </c>
      <c r="E434" s="402">
        <v>550421077</v>
      </c>
      <c r="F434" s="313">
        <v>40571</v>
      </c>
      <c r="G434" s="314" t="s">
        <v>1533</v>
      </c>
      <c r="H434" s="312" t="s">
        <v>1384</v>
      </c>
      <c r="I434" s="391" t="s">
        <v>1534</v>
      </c>
      <c r="J434" s="312" t="s">
        <v>1535</v>
      </c>
      <c r="K434" s="304" t="s">
        <v>322</v>
      </c>
      <c r="L434" s="330" t="s">
        <v>1019</v>
      </c>
      <c r="M434" s="322">
        <v>90</v>
      </c>
      <c r="N434" s="312" t="s">
        <v>322</v>
      </c>
      <c r="O434" s="312">
        <v>15</v>
      </c>
      <c r="P434" s="312" t="s">
        <v>1019</v>
      </c>
      <c r="Q434" s="403">
        <v>984408157</v>
      </c>
      <c r="R434"/>
      <c r="S434"/>
    </row>
    <row r="435" spans="2:21" ht="66" x14ac:dyDescent="0.25">
      <c r="B435" s="312">
        <v>15</v>
      </c>
      <c r="C435" s="519">
        <v>252</v>
      </c>
      <c r="D435" s="399" t="s">
        <v>1549</v>
      </c>
      <c r="E435" s="402">
        <v>950914762</v>
      </c>
      <c r="F435" s="313">
        <v>40292</v>
      </c>
      <c r="G435" s="314" t="s">
        <v>1533</v>
      </c>
      <c r="H435" s="312" t="s">
        <v>1384</v>
      </c>
      <c r="I435" s="391" t="s">
        <v>1534</v>
      </c>
      <c r="J435" s="312" t="s">
        <v>1535</v>
      </c>
      <c r="K435" s="304" t="s">
        <v>322</v>
      </c>
      <c r="L435" s="330" t="s">
        <v>1019</v>
      </c>
      <c r="M435" s="322">
        <v>90</v>
      </c>
      <c r="N435" s="312" t="s">
        <v>322</v>
      </c>
      <c r="O435" s="312">
        <v>15</v>
      </c>
      <c r="P435" s="312" t="s">
        <v>1019</v>
      </c>
      <c r="Q435" s="321">
        <v>987529153</v>
      </c>
      <c r="R435"/>
      <c r="S435" s="310"/>
    </row>
    <row r="436" spans="2:21" ht="26.4" x14ac:dyDescent="0.25">
      <c r="B436" s="312">
        <v>16</v>
      </c>
      <c r="C436" s="519">
        <v>253</v>
      </c>
      <c r="D436" s="399" t="s">
        <v>1550</v>
      </c>
      <c r="E436" s="402">
        <v>650517352</v>
      </c>
      <c r="F436" s="313">
        <v>41829</v>
      </c>
      <c r="G436" s="314" t="s">
        <v>1551</v>
      </c>
      <c r="H436" s="312" t="s">
        <v>1552</v>
      </c>
      <c r="I436" s="391" t="s">
        <v>629</v>
      </c>
      <c r="J436" s="312" t="s">
        <v>1535</v>
      </c>
      <c r="K436" s="299" t="s">
        <v>1535</v>
      </c>
      <c r="L436" s="330" t="s">
        <v>1019</v>
      </c>
      <c r="M436" s="322">
        <v>90</v>
      </c>
      <c r="N436" s="312">
        <v>90</v>
      </c>
      <c r="O436" s="312">
        <v>15</v>
      </c>
      <c r="P436" s="312" t="s">
        <v>1019</v>
      </c>
      <c r="Q436" s="321">
        <v>995178278</v>
      </c>
      <c r="R436"/>
      <c r="S436" s="310"/>
    </row>
    <row r="437" spans="2:21" ht="26.4" x14ac:dyDescent="0.25">
      <c r="B437" s="312">
        <v>17</v>
      </c>
      <c r="C437" s="519">
        <v>254</v>
      </c>
      <c r="D437" s="399" t="s">
        <v>1553</v>
      </c>
      <c r="E437" s="402">
        <v>650250467</v>
      </c>
      <c r="F437" s="313">
        <v>39845</v>
      </c>
      <c r="G437" s="314" t="s">
        <v>1551</v>
      </c>
      <c r="H437" s="312" t="s">
        <v>1552</v>
      </c>
      <c r="I437" s="391" t="s">
        <v>629</v>
      </c>
      <c r="J437" s="312" t="s">
        <v>1535</v>
      </c>
      <c r="K437" s="299" t="s">
        <v>1535</v>
      </c>
      <c r="L437" s="330" t="s">
        <v>1019</v>
      </c>
      <c r="M437" s="322">
        <v>90</v>
      </c>
      <c r="N437" s="312">
        <v>90</v>
      </c>
      <c r="O437" s="312">
        <v>15</v>
      </c>
      <c r="P437" s="312" t="s">
        <v>1019</v>
      </c>
      <c r="Q437" s="321">
        <v>995178278</v>
      </c>
      <c r="R437"/>
      <c r="S437" s="310"/>
    </row>
    <row r="438" spans="2:21" ht="26.4" x14ac:dyDescent="0.25">
      <c r="B438" s="312">
        <v>18</v>
      </c>
      <c r="C438" s="519">
        <v>255</v>
      </c>
      <c r="D438" s="381" t="s">
        <v>1554</v>
      </c>
      <c r="E438" s="402">
        <v>606522654</v>
      </c>
      <c r="F438" s="313">
        <v>40300</v>
      </c>
      <c r="G438" s="314" t="s">
        <v>1551</v>
      </c>
      <c r="H438" s="312" t="s">
        <v>1552</v>
      </c>
      <c r="I438" s="391" t="s">
        <v>629</v>
      </c>
      <c r="J438" s="312" t="s">
        <v>1535</v>
      </c>
      <c r="K438" s="299" t="s">
        <v>1535</v>
      </c>
      <c r="L438" s="313" t="s">
        <v>1019</v>
      </c>
      <c r="M438" s="322">
        <v>90</v>
      </c>
      <c r="N438" s="312">
        <v>90</v>
      </c>
      <c r="O438" s="312">
        <v>15</v>
      </c>
      <c r="P438" s="312" t="s">
        <v>1019</v>
      </c>
      <c r="Q438" s="321">
        <v>995178278</v>
      </c>
      <c r="R438"/>
      <c r="S438" s="310"/>
    </row>
    <row r="439" spans="2:21" x14ac:dyDescent="0.25">
      <c r="B439" s="310"/>
      <c r="C439" s="310"/>
      <c r="D439" s="309"/>
      <c r="E439" s="310"/>
      <c r="F439" s="310"/>
      <c r="G439" s="310"/>
      <c r="H439" s="310"/>
      <c r="I439" s="310"/>
      <c r="J439" s="310"/>
      <c r="K439" s="311"/>
      <c r="L439" s="310"/>
      <c r="M439" s="310">
        <f>+SUM(M421:M438)</f>
        <v>1620</v>
      </c>
      <c r="N439" s="310">
        <f>+SUM(N436:N438)+90</f>
        <v>360</v>
      </c>
      <c r="O439" s="310">
        <f>+SUM(O421:O438)</f>
        <v>270</v>
      </c>
      <c r="P439" s="310"/>
      <c r="Q439" s="310"/>
      <c r="R439"/>
      <c r="S439" s="310"/>
    </row>
    <row r="440" spans="2:21" x14ac:dyDescent="0.25">
      <c r="B440" s="310"/>
      <c r="C440" s="310"/>
      <c r="D440" s="309"/>
      <c r="E440" s="310"/>
      <c r="F440" s="310"/>
      <c r="G440" s="310"/>
      <c r="H440" s="310"/>
      <c r="I440" s="310"/>
      <c r="J440" s="310"/>
      <c r="K440" s="311"/>
      <c r="L440" s="310"/>
      <c r="M440" s="310"/>
      <c r="N440" s="310"/>
      <c r="O440" s="310"/>
      <c r="P440" s="310"/>
      <c r="Q440" s="310"/>
      <c r="R440"/>
      <c r="S440" s="310"/>
    </row>
    <row r="441" spans="2:21" x14ac:dyDescent="0.25">
      <c r="B441" s="310"/>
      <c r="C441" s="310"/>
      <c r="D441" s="309"/>
      <c r="E441" s="310"/>
      <c r="F441" s="310"/>
      <c r="G441" s="310"/>
      <c r="H441" s="310"/>
      <c r="I441" s="310"/>
      <c r="J441" s="310"/>
      <c r="K441" s="311"/>
      <c r="L441" s="310"/>
      <c r="M441" s="310"/>
      <c r="N441" s="310"/>
      <c r="O441" s="310"/>
      <c r="P441" s="310"/>
      <c r="Q441" s="310"/>
      <c r="R441"/>
      <c r="S441" s="310"/>
    </row>
    <row r="442" spans="2:21" x14ac:dyDescent="0.25">
      <c r="B442" s="310"/>
      <c r="C442" s="310"/>
      <c r="D442" s="309"/>
      <c r="E442" s="310"/>
      <c r="F442" s="310"/>
      <c r="G442" s="310"/>
      <c r="H442" s="310"/>
      <c r="I442" s="310"/>
      <c r="J442" s="310"/>
      <c r="K442" s="311"/>
      <c r="L442" s="310"/>
      <c r="M442" s="310"/>
      <c r="N442" s="310"/>
      <c r="O442" s="310"/>
      <c r="P442" s="310"/>
      <c r="Q442" s="310"/>
      <c r="R442"/>
      <c r="S442" s="310"/>
    </row>
    <row r="443" spans="2:21" x14ac:dyDescent="0.25">
      <c r="R443"/>
    </row>
    <row r="444" spans="2:21" x14ac:dyDescent="0.25">
      <c r="R444"/>
    </row>
    <row r="445" spans="2:21" x14ac:dyDescent="0.25">
      <c r="R445"/>
    </row>
    <row r="446" spans="2:21" x14ac:dyDescent="0.25">
      <c r="R446"/>
    </row>
    <row r="447" spans="2:21" x14ac:dyDescent="0.25">
      <c r="B447" s="385"/>
      <c r="C447" s="385"/>
      <c r="D447" s="386" t="s">
        <v>787</v>
      </c>
      <c r="E447" s="386" t="s">
        <v>2</v>
      </c>
      <c r="F447" s="386"/>
      <c r="G447" s="387"/>
      <c r="H447" s="387"/>
      <c r="I447" s="387"/>
      <c r="J447" s="387"/>
      <c r="K447" s="308"/>
      <c r="L447" s="309"/>
      <c r="M447" s="309"/>
      <c r="N447" s="309"/>
      <c r="O447" s="309"/>
      <c r="P447" s="310"/>
      <c r="Q447" s="310"/>
      <c r="R447"/>
      <c r="S447" s="310"/>
      <c r="T447" s="310"/>
      <c r="U447" s="310"/>
    </row>
    <row r="448" spans="2:21" x14ac:dyDescent="0.25">
      <c r="B448" s="310"/>
      <c r="C448" s="310"/>
      <c r="D448" s="689" t="s">
        <v>1408</v>
      </c>
      <c r="E448" s="689"/>
      <c r="F448" s="689"/>
      <c r="G448" s="689"/>
      <c r="H448" s="689"/>
      <c r="I448" s="689"/>
      <c r="J448" s="689"/>
      <c r="K448" s="689"/>
      <c r="L448" s="689"/>
      <c r="M448" s="689"/>
      <c r="N448" s="689"/>
      <c r="O448" s="689"/>
      <c r="P448" s="310"/>
      <c r="Q448" s="310"/>
      <c r="R448"/>
      <c r="S448" s="310"/>
      <c r="T448" s="310"/>
      <c r="U448" s="310"/>
    </row>
    <row r="449" spans="2:21" x14ac:dyDescent="0.25">
      <c r="B449" s="310"/>
      <c r="C449" s="310"/>
      <c r="D449" s="388" t="s">
        <v>1555</v>
      </c>
      <c r="E449" s="310"/>
      <c r="F449" s="310"/>
      <c r="G449" s="310"/>
      <c r="H449" s="310"/>
      <c r="I449" s="310"/>
      <c r="J449" s="310"/>
      <c r="K449" s="389"/>
      <c r="L449" s="310"/>
      <c r="M449" s="310"/>
      <c r="N449" s="310"/>
      <c r="O449" s="310"/>
      <c r="P449" s="310"/>
      <c r="Q449" s="310"/>
      <c r="R449"/>
      <c r="S449" s="310"/>
      <c r="T449" s="310"/>
      <c r="U449" s="310"/>
    </row>
    <row r="450" spans="2:21" x14ac:dyDescent="0.25">
      <c r="B450" s="310"/>
      <c r="C450" s="310"/>
      <c r="D450" s="388" t="s">
        <v>1556</v>
      </c>
      <c r="E450" s="310"/>
      <c r="F450" s="310"/>
      <c r="G450" s="310"/>
      <c r="H450" s="310"/>
      <c r="I450" s="310"/>
      <c r="J450" s="310"/>
      <c r="K450" s="311"/>
      <c r="L450" s="310"/>
      <c r="M450" s="310"/>
      <c r="N450" s="310"/>
      <c r="O450" s="310"/>
      <c r="P450" s="310"/>
      <c r="Q450" s="310"/>
      <c r="R450"/>
      <c r="S450" s="310"/>
      <c r="T450" s="310"/>
      <c r="U450" s="310"/>
    </row>
    <row r="451" spans="2:21" ht="13.8" thickBot="1" x14ac:dyDescent="0.3">
      <c r="B451" s="688"/>
      <c r="C451" s="688"/>
      <c r="D451" s="688"/>
      <c r="E451" s="688"/>
      <c r="F451" s="688"/>
      <c r="G451" s="688"/>
      <c r="H451" s="688"/>
      <c r="I451" s="688"/>
      <c r="J451" s="688"/>
      <c r="K451" s="688"/>
      <c r="L451" s="688"/>
      <c r="M451" s="688"/>
      <c r="N451" s="688"/>
      <c r="O451" s="310"/>
      <c r="P451" s="310"/>
      <c r="Q451" s="310"/>
      <c r="R451"/>
      <c r="S451"/>
      <c r="T451"/>
      <c r="U451"/>
    </row>
    <row r="452" spans="2:21" ht="26.4" x14ac:dyDescent="0.25">
      <c r="B452" s="483" t="s">
        <v>1009</v>
      </c>
      <c r="C452" s="484" t="s">
        <v>1485</v>
      </c>
      <c r="D452" s="485" t="s">
        <v>1414</v>
      </c>
      <c r="E452" s="486" t="s">
        <v>1415</v>
      </c>
      <c r="F452" s="487" t="s">
        <v>1416</v>
      </c>
      <c r="G452" s="487" t="s">
        <v>1417</v>
      </c>
      <c r="H452" s="485" t="s">
        <v>374</v>
      </c>
      <c r="I452" s="487" t="s">
        <v>404</v>
      </c>
      <c r="J452" s="487" t="s">
        <v>1418</v>
      </c>
      <c r="K452" s="487" t="s">
        <v>1419</v>
      </c>
      <c r="L452" s="487" t="s">
        <v>1420</v>
      </c>
      <c r="M452" s="487" t="s">
        <v>1421</v>
      </c>
      <c r="N452" s="487" t="s">
        <v>1422</v>
      </c>
      <c r="O452" s="487" t="s">
        <v>1423</v>
      </c>
      <c r="P452" s="488" t="s">
        <v>490</v>
      </c>
      <c r="Q452" s="487" t="s">
        <v>1424</v>
      </c>
      <c r="R452"/>
      <c r="S452"/>
      <c r="T452"/>
      <c r="U452"/>
    </row>
    <row r="453" spans="2:21" x14ac:dyDescent="0.25">
      <c r="B453" s="312">
        <v>1</v>
      </c>
      <c r="C453" s="519">
        <v>166</v>
      </c>
      <c r="D453" s="381" t="s">
        <v>1557</v>
      </c>
      <c r="E453" s="391">
        <v>1550022758</v>
      </c>
      <c r="F453" s="313">
        <v>36829</v>
      </c>
      <c r="G453" s="314" t="s">
        <v>1558</v>
      </c>
      <c r="H453" s="312" t="s">
        <v>1375</v>
      </c>
      <c r="I453" s="393" t="s">
        <v>1559</v>
      </c>
      <c r="J453" s="312" t="s">
        <v>143</v>
      </c>
      <c r="K453" s="299" t="s">
        <v>322</v>
      </c>
      <c r="L453" s="313" t="s">
        <v>1019</v>
      </c>
      <c r="M453" s="312">
        <v>90</v>
      </c>
      <c r="N453" s="312" t="s">
        <v>322</v>
      </c>
      <c r="O453" s="312" t="s">
        <v>1019</v>
      </c>
      <c r="P453" s="312">
        <v>15</v>
      </c>
      <c r="Q453" s="312">
        <v>982128188</v>
      </c>
      <c r="R453"/>
      <c r="S453"/>
      <c r="T453"/>
      <c r="U453"/>
    </row>
    <row r="454" spans="2:21" x14ac:dyDescent="0.25">
      <c r="B454" s="312">
        <v>2</v>
      </c>
      <c r="C454" s="519">
        <v>176</v>
      </c>
      <c r="D454" s="381" t="s">
        <v>1560</v>
      </c>
      <c r="E454" s="391">
        <v>1550261323</v>
      </c>
      <c r="F454" s="313">
        <v>41891</v>
      </c>
      <c r="G454" s="314" t="s">
        <v>1558</v>
      </c>
      <c r="H454" s="312" t="s">
        <v>1375</v>
      </c>
      <c r="I454" s="393" t="s">
        <v>1559</v>
      </c>
      <c r="J454" s="312" t="s">
        <v>143</v>
      </c>
      <c r="K454" s="304" t="s">
        <v>322</v>
      </c>
      <c r="L454" s="313" t="s">
        <v>1019</v>
      </c>
      <c r="M454" s="312">
        <v>90</v>
      </c>
      <c r="N454" s="312" t="s">
        <v>322</v>
      </c>
      <c r="O454" s="312" t="s">
        <v>1019</v>
      </c>
      <c r="P454" s="312">
        <v>15</v>
      </c>
      <c r="Q454" s="312">
        <v>999205475</v>
      </c>
      <c r="R454"/>
      <c r="S454"/>
      <c r="T454"/>
      <c r="U454"/>
    </row>
    <row r="455" spans="2:21" x14ac:dyDescent="0.25">
      <c r="B455" s="312">
        <v>3</v>
      </c>
      <c r="C455" s="519">
        <v>175</v>
      </c>
      <c r="D455" s="381" t="s">
        <v>1561</v>
      </c>
      <c r="E455" s="391">
        <v>1650027350</v>
      </c>
      <c r="F455" s="313">
        <v>40832</v>
      </c>
      <c r="G455" s="314" t="s">
        <v>1558</v>
      </c>
      <c r="H455" s="312" t="s">
        <v>1375</v>
      </c>
      <c r="I455" s="393" t="s">
        <v>1559</v>
      </c>
      <c r="J455" s="312" t="s">
        <v>143</v>
      </c>
      <c r="K455" s="299" t="s">
        <v>322</v>
      </c>
      <c r="L455" s="313" t="s">
        <v>1019</v>
      </c>
      <c r="M455" s="312">
        <v>90</v>
      </c>
      <c r="N455" s="312" t="s">
        <v>322</v>
      </c>
      <c r="O455" s="312" t="s">
        <v>1019</v>
      </c>
      <c r="P455" s="312">
        <v>15</v>
      </c>
      <c r="Q455" s="312">
        <v>961084102</v>
      </c>
      <c r="R455"/>
      <c r="S455"/>
      <c r="T455"/>
      <c r="U455"/>
    </row>
    <row r="456" spans="2:21" x14ac:dyDescent="0.25">
      <c r="B456" s="312">
        <v>4</v>
      </c>
      <c r="C456" s="519">
        <v>174</v>
      </c>
      <c r="D456" s="381" t="s">
        <v>1562</v>
      </c>
      <c r="E456" s="391">
        <v>1550237778</v>
      </c>
      <c r="F456" s="313">
        <v>40679</v>
      </c>
      <c r="G456" s="314" t="s">
        <v>1558</v>
      </c>
      <c r="H456" s="312" t="s">
        <v>1375</v>
      </c>
      <c r="I456" s="393" t="s">
        <v>1559</v>
      </c>
      <c r="J456" s="312" t="s">
        <v>143</v>
      </c>
      <c r="K456" s="299" t="s">
        <v>322</v>
      </c>
      <c r="L456" s="313" t="s">
        <v>1019</v>
      </c>
      <c r="M456" s="312">
        <v>90</v>
      </c>
      <c r="N456" s="312" t="s">
        <v>322</v>
      </c>
      <c r="O456" s="312" t="s">
        <v>1019</v>
      </c>
      <c r="P456" s="312">
        <v>15</v>
      </c>
      <c r="Q456" s="312">
        <v>969364345</v>
      </c>
      <c r="R456"/>
      <c r="S456"/>
      <c r="T456"/>
      <c r="U456"/>
    </row>
    <row r="457" spans="2:21" x14ac:dyDescent="0.25">
      <c r="B457" s="312">
        <v>5</v>
      </c>
      <c r="C457" s="519">
        <v>173</v>
      </c>
      <c r="D457" s="381" t="s">
        <v>1563</v>
      </c>
      <c r="E457" s="391">
        <v>1550041048</v>
      </c>
      <c r="F457" s="313">
        <v>40589</v>
      </c>
      <c r="G457" s="314" t="s">
        <v>1558</v>
      </c>
      <c r="H457" s="312" t="s">
        <v>1375</v>
      </c>
      <c r="I457" s="393" t="s">
        <v>1559</v>
      </c>
      <c r="J457" s="312" t="s">
        <v>143</v>
      </c>
      <c r="K457" s="299" t="s">
        <v>322</v>
      </c>
      <c r="L457" s="313" t="s">
        <v>1019</v>
      </c>
      <c r="M457" s="312">
        <v>90</v>
      </c>
      <c r="N457" s="312" t="s">
        <v>322</v>
      </c>
      <c r="O457" s="312" t="s">
        <v>1019</v>
      </c>
      <c r="P457" s="312">
        <v>15</v>
      </c>
      <c r="Q457" s="312">
        <v>997985273</v>
      </c>
      <c r="R457"/>
      <c r="S457"/>
      <c r="T457"/>
      <c r="U457"/>
    </row>
    <row r="458" spans="2:21" x14ac:dyDescent="0.25">
      <c r="B458" s="312">
        <v>6</v>
      </c>
      <c r="C458" s="519">
        <v>172</v>
      </c>
      <c r="D458" s="381" t="s">
        <v>1564</v>
      </c>
      <c r="E458" s="391">
        <v>2351154345</v>
      </c>
      <c r="F458" s="313">
        <v>41742</v>
      </c>
      <c r="G458" s="314" t="s">
        <v>1558</v>
      </c>
      <c r="H458" s="312" t="s">
        <v>1375</v>
      </c>
      <c r="I458" s="393" t="s">
        <v>1559</v>
      </c>
      <c r="J458" s="312" t="s">
        <v>143</v>
      </c>
      <c r="K458" s="299" t="s">
        <v>322</v>
      </c>
      <c r="L458" s="313" t="s">
        <v>1019</v>
      </c>
      <c r="M458" s="312">
        <v>90</v>
      </c>
      <c r="N458" s="312" t="s">
        <v>322</v>
      </c>
      <c r="O458" s="312" t="s">
        <v>1019</v>
      </c>
      <c r="P458" s="312">
        <v>15</v>
      </c>
      <c r="Q458" s="312">
        <v>993968173</v>
      </c>
      <c r="R458"/>
      <c r="S458"/>
      <c r="T458"/>
      <c r="U458"/>
    </row>
    <row r="459" spans="2:21" x14ac:dyDescent="0.25">
      <c r="B459" s="312">
        <v>7</v>
      </c>
      <c r="C459" s="519">
        <v>171</v>
      </c>
      <c r="D459" s="381" t="s">
        <v>1565</v>
      </c>
      <c r="E459" s="391">
        <v>1550001208</v>
      </c>
      <c r="F459" s="313">
        <v>40598</v>
      </c>
      <c r="G459" s="314" t="s">
        <v>1558</v>
      </c>
      <c r="H459" s="312" t="s">
        <v>1375</v>
      </c>
      <c r="I459" s="393" t="s">
        <v>1559</v>
      </c>
      <c r="J459" s="312" t="s">
        <v>143</v>
      </c>
      <c r="K459" s="299" t="s">
        <v>322</v>
      </c>
      <c r="L459" s="313" t="s">
        <v>1019</v>
      </c>
      <c r="M459" s="312">
        <v>90</v>
      </c>
      <c r="N459" s="312" t="s">
        <v>322</v>
      </c>
      <c r="O459" s="312" t="s">
        <v>1019</v>
      </c>
      <c r="P459" s="312">
        <v>15</v>
      </c>
      <c r="Q459" s="312">
        <v>986665358</v>
      </c>
      <c r="R459"/>
      <c r="S459"/>
      <c r="T459"/>
      <c r="U459"/>
    </row>
    <row r="460" spans="2:21" x14ac:dyDescent="0.25">
      <c r="B460" s="312">
        <v>8</v>
      </c>
      <c r="C460" s="519">
        <v>170</v>
      </c>
      <c r="D460" s="381" t="s">
        <v>1566</v>
      </c>
      <c r="E460" s="391">
        <v>1501272858</v>
      </c>
      <c r="F460" s="313">
        <v>41124</v>
      </c>
      <c r="G460" s="314" t="s">
        <v>1558</v>
      </c>
      <c r="H460" s="312" t="s">
        <v>1375</v>
      </c>
      <c r="I460" s="393" t="s">
        <v>1559</v>
      </c>
      <c r="J460" s="312" t="s">
        <v>143</v>
      </c>
      <c r="K460" s="299" t="s">
        <v>322</v>
      </c>
      <c r="L460" s="313" t="s">
        <v>1019</v>
      </c>
      <c r="M460" s="312">
        <v>90</v>
      </c>
      <c r="N460" s="312" t="s">
        <v>322</v>
      </c>
      <c r="O460" s="312" t="s">
        <v>1019</v>
      </c>
      <c r="P460" s="312">
        <v>15</v>
      </c>
      <c r="Q460" s="312">
        <v>959138544</v>
      </c>
      <c r="R460"/>
      <c r="S460"/>
      <c r="T460"/>
      <c r="U460"/>
    </row>
    <row r="461" spans="2:21" x14ac:dyDescent="0.25">
      <c r="B461" s="312">
        <v>9</v>
      </c>
      <c r="C461" s="519">
        <v>169</v>
      </c>
      <c r="D461" s="381" t="s">
        <v>1567</v>
      </c>
      <c r="E461" s="391">
        <v>1550040107</v>
      </c>
      <c r="F461" s="313">
        <v>40988</v>
      </c>
      <c r="G461" s="314" t="s">
        <v>1558</v>
      </c>
      <c r="H461" s="312" t="s">
        <v>1375</v>
      </c>
      <c r="I461" s="393" t="s">
        <v>1559</v>
      </c>
      <c r="J461" s="312" t="s">
        <v>143</v>
      </c>
      <c r="K461" s="299" t="s">
        <v>322</v>
      </c>
      <c r="L461" s="313" t="s">
        <v>1019</v>
      </c>
      <c r="M461" s="312">
        <v>90</v>
      </c>
      <c r="N461" s="312" t="s">
        <v>322</v>
      </c>
      <c r="O461" s="312" t="s">
        <v>1019</v>
      </c>
      <c r="P461" s="312">
        <v>15</v>
      </c>
      <c r="Q461" s="312">
        <v>960471085</v>
      </c>
      <c r="R461"/>
      <c r="S461"/>
      <c r="T461"/>
      <c r="U461"/>
    </row>
    <row r="462" spans="2:21" x14ac:dyDescent="0.25">
      <c r="B462" s="312">
        <v>10</v>
      </c>
      <c r="C462" s="519">
        <v>168</v>
      </c>
      <c r="D462" s="381" t="s">
        <v>1568</v>
      </c>
      <c r="E462" s="391">
        <v>1550169351</v>
      </c>
      <c r="F462" s="313">
        <v>41416</v>
      </c>
      <c r="G462" s="314" t="s">
        <v>1558</v>
      </c>
      <c r="H462" s="312" t="s">
        <v>1375</v>
      </c>
      <c r="I462" s="393" t="s">
        <v>1559</v>
      </c>
      <c r="J462" s="312" t="s">
        <v>143</v>
      </c>
      <c r="K462" s="299" t="s">
        <v>322</v>
      </c>
      <c r="L462" s="313" t="s">
        <v>1019</v>
      </c>
      <c r="M462" s="312">
        <v>90</v>
      </c>
      <c r="N462" s="312" t="s">
        <v>322</v>
      </c>
      <c r="O462" s="312" t="s">
        <v>1019</v>
      </c>
      <c r="P462" s="312">
        <v>15</v>
      </c>
      <c r="Q462" s="312">
        <v>978638801</v>
      </c>
      <c r="R462"/>
      <c r="S462"/>
      <c r="T462"/>
      <c r="U462"/>
    </row>
    <row r="463" spans="2:21" x14ac:dyDescent="0.25">
      <c r="B463" s="312">
        <v>11</v>
      </c>
      <c r="C463" s="519">
        <v>167</v>
      </c>
      <c r="D463" s="381" t="s">
        <v>1569</v>
      </c>
      <c r="E463" s="391">
        <v>1550070229</v>
      </c>
      <c r="F463" s="313">
        <v>39952</v>
      </c>
      <c r="G463" s="314" t="s">
        <v>1558</v>
      </c>
      <c r="H463" s="312" t="s">
        <v>1375</v>
      </c>
      <c r="I463" s="393" t="s">
        <v>1559</v>
      </c>
      <c r="J463" s="312" t="s">
        <v>143</v>
      </c>
      <c r="K463" s="299" t="s">
        <v>322</v>
      </c>
      <c r="L463" s="313" t="s">
        <v>1019</v>
      </c>
      <c r="M463" s="312">
        <v>90</v>
      </c>
      <c r="N463" s="312" t="s">
        <v>322</v>
      </c>
      <c r="O463" s="312" t="s">
        <v>1019</v>
      </c>
      <c r="P463" s="312">
        <v>15</v>
      </c>
      <c r="Q463" s="312">
        <v>984411845</v>
      </c>
      <c r="R463"/>
      <c r="S463"/>
      <c r="T463" s="310"/>
      <c r="U463" s="310"/>
    </row>
    <row r="464" spans="2:21" x14ac:dyDescent="0.25">
      <c r="B464" s="312">
        <v>12</v>
      </c>
      <c r="C464" s="519">
        <v>164</v>
      </c>
      <c r="D464" s="381" t="s">
        <v>1570</v>
      </c>
      <c r="E464" s="391">
        <v>1550282220</v>
      </c>
      <c r="F464" s="313">
        <v>42167</v>
      </c>
      <c r="G464" s="314" t="s">
        <v>1558</v>
      </c>
      <c r="H464" s="312" t="s">
        <v>1375</v>
      </c>
      <c r="I464" s="393" t="s">
        <v>1559</v>
      </c>
      <c r="J464" s="312" t="s">
        <v>143</v>
      </c>
      <c r="K464" s="299" t="s">
        <v>322</v>
      </c>
      <c r="L464" s="313" t="s">
        <v>1019</v>
      </c>
      <c r="M464" s="312">
        <v>90</v>
      </c>
      <c r="N464" s="312" t="s">
        <v>322</v>
      </c>
      <c r="O464" s="312" t="s">
        <v>1019</v>
      </c>
      <c r="P464" s="312">
        <v>15</v>
      </c>
      <c r="Q464" s="312">
        <v>961908332</v>
      </c>
      <c r="R464"/>
      <c r="S464"/>
      <c r="T464" s="310"/>
      <c r="U464" s="310"/>
    </row>
    <row r="465" spans="2:21" x14ac:dyDescent="0.25">
      <c r="B465" s="312">
        <v>13</v>
      </c>
      <c r="C465" s="519">
        <v>163</v>
      </c>
      <c r="D465" s="381" t="s">
        <v>1571</v>
      </c>
      <c r="E465" s="391">
        <v>1550048324</v>
      </c>
      <c r="F465" s="313">
        <v>40925</v>
      </c>
      <c r="G465" s="314" t="s">
        <v>1558</v>
      </c>
      <c r="H465" s="312" t="s">
        <v>1375</v>
      </c>
      <c r="I465" s="393" t="s">
        <v>1559</v>
      </c>
      <c r="J465" s="312" t="s">
        <v>143</v>
      </c>
      <c r="K465" s="299" t="s">
        <v>322</v>
      </c>
      <c r="L465" s="313" t="s">
        <v>1019</v>
      </c>
      <c r="M465" s="312">
        <v>90</v>
      </c>
      <c r="N465" s="312" t="s">
        <v>322</v>
      </c>
      <c r="O465" s="312" t="s">
        <v>1019</v>
      </c>
      <c r="P465" s="312">
        <v>15</v>
      </c>
      <c r="Q465" s="312">
        <v>986778220</v>
      </c>
      <c r="R465"/>
      <c r="S465"/>
      <c r="T465" s="310"/>
      <c r="U465" s="310"/>
    </row>
    <row r="466" spans="2:21" x14ac:dyDescent="0.25">
      <c r="B466" s="312">
        <v>14</v>
      </c>
      <c r="C466" s="519">
        <v>165</v>
      </c>
      <c r="D466" s="381" t="s">
        <v>1572</v>
      </c>
      <c r="E466" s="391">
        <v>1550207730</v>
      </c>
      <c r="F466" s="313">
        <v>41670</v>
      </c>
      <c r="G466" s="314" t="s">
        <v>1558</v>
      </c>
      <c r="H466" s="312" t="s">
        <v>1375</v>
      </c>
      <c r="I466" s="393" t="s">
        <v>1559</v>
      </c>
      <c r="J466" s="312" t="s">
        <v>143</v>
      </c>
      <c r="K466" s="299" t="s">
        <v>322</v>
      </c>
      <c r="L466" s="313" t="s">
        <v>1019</v>
      </c>
      <c r="M466" s="312">
        <v>90</v>
      </c>
      <c r="N466" s="312" t="s">
        <v>322</v>
      </c>
      <c r="O466" s="312" t="s">
        <v>1019</v>
      </c>
      <c r="P466" s="312">
        <v>15</v>
      </c>
      <c r="Q466" s="312">
        <v>984411845</v>
      </c>
      <c r="R466"/>
      <c r="S466"/>
      <c r="T466" s="310"/>
      <c r="U466" s="310"/>
    </row>
    <row r="467" spans="2:21" x14ac:dyDescent="0.25">
      <c r="B467" s="335"/>
      <c r="C467" s="335"/>
      <c r="D467" s="404"/>
      <c r="E467" s="405"/>
      <c r="F467" s="335"/>
      <c r="G467" s="336"/>
      <c r="H467" s="335"/>
      <c r="I467" s="406"/>
      <c r="J467" s="335"/>
      <c r="K467" s="337"/>
      <c r="L467" s="338"/>
      <c r="M467" s="339"/>
      <c r="N467" s="335"/>
      <c r="O467" s="335"/>
      <c r="P467" s="335"/>
      <c r="Q467" s="335"/>
      <c r="R467"/>
      <c r="S467"/>
      <c r="T467" s="310"/>
      <c r="U467" s="310"/>
    </row>
    <row r="468" spans="2:21" x14ac:dyDescent="0.25">
      <c r="B468" s="340"/>
      <c r="C468" s="340"/>
      <c r="D468" s="382"/>
      <c r="E468" s="407"/>
      <c r="F468" s="340"/>
      <c r="G468" s="341"/>
      <c r="H468" s="340"/>
      <c r="I468" s="383"/>
      <c r="J468" s="340"/>
      <c r="K468" s="302"/>
      <c r="L468" s="342"/>
      <c r="M468" s="408">
        <f>SUM(M453:M467)</f>
        <v>1260</v>
      </c>
      <c r="N468" s="409"/>
      <c r="O468" s="409"/>
      <c r="P468" s="340">
        <f>SUM(P453:P467)</f>
        <v>210</v>
      </c>
      <c r="Q468" s="340"/>
      <c r="R468"/>
      <c r="S468" s="310"/>
      <c r="T468" s="310"/>
      <c r="U468" s="310"/>
    </row>
    <row r="469" spans="2:21" x14ac:dyDescent="0.25">
      <c r="B469" s="310"/>
      <c r="C469" s="310"/>
      <c r="D469" s="395"/>
      <c r="E469" s="396"/>
      <c r="F469" s="310"/>
      <c r="G469" s="317"/>
      <c r="H469" s="310"/>
      <c r="I469" s="397"/>
      <c r="J469" s="310"/>
      <c r="K469" s="311"/>
      <c r="L469" s="318"/>
      <c r="M469" s="200"/>
      <c r="N469" s="310"/>
      <c r="O469" s="310"/>
      <c r="P469" s="310"/>
      <c r="Q469" s="310"/>
      <c r="R469" s="310"/>
      <c r="S469" s="310"/>
      <c r="T469" s="310"/>
      <c r="U469" s="310"/>
    </row>
    <row r="470" spans="2:21" x14ac:dyDescent="0.25">
      <c r="B470" s="310"/>
      <c r="C470" s="310"/>
      <c r="D470" s="224"/>
      <c r="E470" s="224"/>
      <c r="F470" s="224"/>
      <c r="G470" s="224"/>
      <c r="H470" s="224"/>
      <c r="I470" s="224"/>
      <c r="J470" s="310"/>
      <c r="K470" s="311"/>
      <c r="L470" s="310"/>
      <c r="M470" s="310"/>
      <c r="N470" s="310"/>
      <c r="O470" s="310"/>
      <c r="P470" s="310"/>
      <c r="Q470" s="310"/>
      <c r="R470" s="310"/>
      <c r="S470" s="310"/>
      <c r="T470" s="310"/>
      <c r="U470" s="310"/>
    </row>
    <row r="474" spans="2:21" x14ac:dyDescent="0.25">
      <c r="B474" s="385"/>
      <c r="C474" s="385"/>
      <c r="D474" s="386" t="s">
        <v>787</v>
      </c>
      <c r="E474" s="386" t="s">
        <v>2</v>
      </c>
      <c r="F474" s="386"/>
      <c r="G474" s="387"/>
      <c r="H474" s="387"/>
      <c r="I474" s="387"/>
      <c r="J474" s="387"/>
      <c r="K474" s="308"/>
      <c r="L474" s="309"/>
      <c r="M474" s="309"/>
      <c r="N474" s="309"/>
      <c r="O474" s="309"/>
      <c r="P474" s="310"/>
      <c r="Q474" s="310"/>
      <c r="R474" s="200"/>
    </row>
    <row r="475" spans="2:21" x14ac:dyDescent="0.25">
      <c r="B475" s="310"/>
      <c r="C475" s="310"/>
      <c r="D475" s="689" t="s">
        <v>1408</v>
      </c>
      <c r="E475" s="689"/>
      <c r="F475" s="689"/>
      <c r="G475" s="689"/>
      <c r="H475" s="689"/>
      <c r="I475" s="689"/>
      <c r="J475" s="689"/>
      <c r="K475" s="689"/>
      <c r="L475" s="689"/>
      <c r="M475" s="689"/>
      <c r="N475" s="689"/>
      <c r="O475" s="689"/>
      <c r="P475" s="310"/>
      <c r="Q475" s="310"/>
      <c r="R475" s="200"/>
    </row>
    <row r="476" spans="2:21" x14ac:dyDescent="0.25">
      <c r="B476" s="310"/>
      <c r="C476" s="310"/>
      <c r="D476" s="388" t="s">
        <v>1574</v>
      </c>
      <c r="E476" s="310"/>
      <c r="F476" s="310"/>
      <c r="G476" s="310"/>
      <c r="H476" s="310"/>
      <c r="I476" s="310"/>
      <c r="J476" s="310"/>
      <c r="K476" s="389"/>
      <c r="L476" s="310"/>
      <c r="M476" s="310"/>
      <c r="N476" s="310"/>
      <c r="O476" s="310"/>
      <c r="P476" s="310"/>
      <c r="Q476" s="310"/>
      <c r="R476" s="200"/>
    </row>
    <row r="477" spans="2:21" x14ac:dyDescent="0.25">
      <c r="B477" s="310"/>
      <c r="C477" s="310"/>
      <c r="D477" s="388" t="s">
        <v>1575</v>
      </c>
      <c r="E477" s="310"/>
      <c r="F477" s="310"/>
      <c r="G477" s="310"/>
      <c r="H477" s="310"/>
      <c r="I477" s="310"/>
      <c r="J477" s="310"/>
      <c r="K477" s="311"/>
      <c r="L477" s="310"/>
      <c r="M477" s="310"/>
      <c r="N477" s="310"/>
      <c r="O477" s="310"/>
      <c r="P477" s="310"/>
      <c r="Q477" s="310"/>
      <c r="R477" s="200"/>
    </row>
    <row r="478" spans="2:21" ht="13.8" thickBot="1" x14ac:dyDescent="0.3">
      <c r="B478" s="688"/>
      <c r="C478" s="688"/>
      <c r="D478" s="688"/>
      <c r="E478" s="688"/>
      <c r="F478" s="688"/>
      <c r="G478" s="688"/>
      <c r="H478" s="688"/>
      <c r="I478" s="688"/>
      <c r="J478" s="688"/>
      <c r="K478" s="688"/>
      <c r="L478" s="688"/>
      <c r="M478" s="688"/>
      <c r="N478" s="688"/>
      <c r="O478" s="310"/>
      <c r="P478" s="310"/>
      <c r="Q478" s="310"/>
      <c r="R478" s="200"/>
    </row>
    <row r="479" spans="2:21" ht="26.4" x14ac:dyDescent="0.25">
      <c r="B479" s="483" t="s">
        <v>1009</v>
      </c>
      <c r="C479" s="489" t="s">
        <v>1576</v>
      </c>
      <c r="D479" s="488" t="s">
        <v>1414</v>
      </c>
      <c r="E479" s="490" t="s">
        <v>1415</v>
      </c>
      <c r="F479" s="487" t="s">
        <v>1416</v>
      </c>
      <c r="G479" s="487" t="s">
        <v>1417</v>
      </c>
      <c r="H479" s="485" t="s">
        <v>374</v>
      </c>
      <c r="I479" s="487" t="s">
        <v>404</v>
      </c>
      <c r="J479" s="487" t="s">
        <v>1418</v>
      </c>
      <c r="K479" s="487" t="s">
        <v>1419</v>
      </c>
      <c r="L479" s="487" t="s">
        <v>1420</v>
      </c>
      <c r="M479" s="487" t="s">
        <v>1421</v>
      </c>
      <c r="N479" s="487" t="s">
        <v>1422</v>
      </c>
      <c r="O479" s="487" t="s">
        <v>1423</v>
      </c>
      <c r="P479" s="488" t="s">
        <v>1577</v>
      </c>
      <c r="Q479" s="487" t="s">
        <v>1424</v>
      </c>
      <c r="R479" s="200"/>
    </row>
    <row r="480" spans="2:21" ht="52.8" x14ac:dyDescent="0.25">
      <c r="B480" s="312">
        <v>1</v>
      </c>
      <c r="C480" s="513">
        <v>177</v>
      </c>
      <c r="D480" s="343" t="s">
        <v>1578</v>
      </c>
      <c r="E480" s="343">
        <v>1350949564</v>
      </c>
      <c r="F480" s="344">
        <v>41486</v>
      </c>
      <c r="G480" s="345" t="s">
        <v>1579</v>
      </c>
      <c r="H480" s="345" t="s">
        <v>400</v>
      </c>
      <c r="I480" s="346" t="s">
        <v>1580</v>
      </c>
      <c r="J480" s="312" t="s">
        <v>143</v>
      </c>
      <c r="K480" s="299" t="s">
        <v>322</v>
      </c>
      <c r="L480" s="313" t="s">
        <v>1019</v>
      </c>
      <c r="M480" s="312">
        <v>90</v>
      </c>
      <c r="N480" s="312" t="s">
        <v>322</v>
      </c>
      <c r="O480" s="312" t="s">
        <v>1019</v>
      </c>
      <c r="P480" s="312">
        <v>15</v>
      </c>
      <c r="Q480" s="345">
        <v>939109393</v>
      </c>
      <c r="R480" s="200"/>
    </row>
    <row r="481" spans="2:18" ht="52.8" x14ac:dyDescent="0.25">
      <c r="B481" s="312">
        <v>2</v>
      </c>
      <c r="C481" s="511">
        <v>178</v>
      </c>
      <c r="D481" s="345" t="s">
        <v>1581</v>
      </c>
      <c r="E481" s="345">
        <v>1317117941</v>
      </c>
      <c r="F481" s="344">
        <v>40917</v>
      </c>
      <c r="G481" s="345" t="s">
        <v>1579</v>
      </c>
      <c r="H481" s="345" t="s">
        <v>400</v>
      </c>
      <c r="I481" s="347" t="s">
        <v>1580</v>
      </c>
      <c r="J481" s="312" t="s">
        <v>143</v>
      </c>
      <c r="K481" s="304" t="s">
        <v>322</v>
      </c>
      <c r="L481" s="313" t="s">
        <v>1019</v>
      </c>
      <c r="M481" s="312">
        <v>90</v>
      </c>
      <c r="N481" s="312" t="s">
        <v>322</v>
      </c>
      <c r="O481" s="312" t="s">
        <v>1019</v>
      </c>
      <c r="P481" s="312">
        <v>15</v>
      </c>
      <c r="Q481" s="345">
        <v>995592854</v>
      </c>
      <c r="R481" s="200"/>
    </row>
    <row r="482" spans="2:18" x14ac:dyDescent="0.25">
      <c r="B482" s="312">
        <v>3</v>
      </c>
      <c r="C482" s="511">
        <v>179</v>
      </c>
      <c r="D482" s="345" t="s">
        <v>1582</v>
      </c>
      <c r="E482" s="345">
        <v>1351440365</v>
      </c>
      <c r="F482" s="344">
        <v>40647</v>
      </c>
      <c r="G482" s="345" t="s">
        <v>1579</v>
      </c>
      <c r="H482" s="345" t="s">
        <v>400</v>
      </c>
      <c r="I482" s="345" t="s">
        <v>1583</v>
      </c>
      <c r="J482" s="312" t="s">
        <v>143</v>
      </c>
      <c r="K482" s="299" t="s">
        <v>322</v>
      </c>
      <c r="L482" s="313" t="s">
        <v>1019</v>
      </c>
      <c r="M482" s="312">
        <v>90</v>
      </c>
      <c r="N482" s="312" t="s">
        <v>322</v>
      </c>
      <c r="O482" s="312" t="s">
        <v>1019</v>
      </c>
      <c r="P482" s="312">
        <v>15</v>
      </c>
      <c r="Q482" s="345">
        <v>968292002</v>
      </c>
      <c r="R482" s="200"/>
    </row>
    <row r="483" spans="2:18" ht="52.8" x14ac:dyDescent="0.25">
      <c r="B483" s="312">
        <v>4</v>
      </c>
      <c r="C483" s="513">
        <v>180</v>
      </c>
      <c r="D483" s="345" t="s">
        <v>1584</v>
      </c>
      <c r="E483" s="345">
        <v>1351196165</v>
      </c>
      <c r="F483" s="344">
        <v>45892</v>
      </c>
      <c r="G483" s="345" t="s">
        <v>1585</v>
      </c>
      <c r="H483" s="345" t="s">
        <v>400</v>
      </c>
      <c r="I483" s="347" t="s">
        <v>1580</v>
      </c>
      <c r="J483" s="312" t="s">
        <v>143</v>
      </c>
      <c r="K483" s="299" t="s">
        <v>322</v>
      </c>
      <c r="L483" s="313" t="s">
        <v>1019</v>
      </c>
      <c r="M483" s="312">
        <v>90</v>
      </c>
      <c r="N483" s="312" t="s">
        <v>322</v>
      </c>
      <c r="O483" s="312" t="s">
        <v>1019</v>
      </c>
      <c r="P483" s="312">
        <v>15</v>
      </c>
      <c r="Q483" s="345">
        <v>999791137</v>
      </c>
      <c r="R483" s="200"/>
    </row>
    <row r="484" spans="2:18" x14ac:dyDescent="0.25">
      <c r="B484" s="312">
        <v>5</v>
      </c>
      <c r="C484" s="511">
        <v>181</v>
      </c>
      <c r="D484" s="345" t="s">
        <v>1586</v>
      </c>
      <c r="E484" s="345">
        <v>1350133268</v>
      </c>
      <c r="F484" s="344">
        <v>40825</v>
      </c>
      <c r="G484" s="345" t="s">
        <v>1585</v>
      </c>
      <c r="H484" s="345" t="s">
        <v>400</v>
      </c>
      <c r="I484" s="345" t="s">
        <v>939</v>
      </c>
      <c r="J484" s="312" t="s">
        <v>143</v>
      </c>
      <c r="K484" s="299" t="s">
        <v>1019</v>
      </c>
      <c r="L484" s="313" t="s">
        <v>1019</v>
      </c>
      <c r="M484" s="312">
        <v>90</v>
      </c>
      <c r="N484" s="348">
        <v>100</v>
      </c>
      <c r="O484" s="312" t="s">
        <v>1019</v>
      </c>
      <c r="P484" s="312">
        <v>15</v>
      </c>
      <c r="Q484" s="345">
        <v>995861512</v>
      </c>
      <c r="R484" s="200"/>
    </row>
    <row r="485" spans="2:18" ht="52.8" x14ac:dyDescent="0.25">
      <c r="B485" s="312">
        <v>6</v>
      </c>
      <c r="C485" s="239" t="s">
        <v>1953</v>
      </c>
      <c r="D485" s="381" t="s">
        <v>1587</v>
      </c>
      <c r="E485" s="391">
        <v>1317395489</v>
      </c>
      <c r="F485" s="313">
        <v>41401</v>
      </c>
      <c r="G485" s="314" t="s">
        <v>1588</v>
      </c>
      <c r="H485" s="312" t="s">
        <v>400</v>
      </c>
      <c r="I485" s="347" t="s">
        <v>1580</v>
      </c>
      <c r="J485" s="312" t="s">
        <v>322</v>
      </c>
      <c r="K485" s="299" t="s">
        <v>1019</v>
      </c>
      <c r="L485" s="313" t="s">
        <v>774</v>
      </c>
      <c r="M485" s="312" t="s">
        <v>774</v>
      </c>
      <c r="N485" s="348">
        <v>100</v>
      </c>
      <c r="O485" s="312" t="s">
        <v>774</v>
      </c>
      <c r="P485" s="312" t="s">
        <v>774</v>
      </c>
      <c r="Q485" s="312">
        <v>967534398</v>
      </c>
      <c r="R485" s="200"/>
    </row>
    <row r="486" spans="2:18" ht="52.8" x14ac:dyDescent="0.25">
      <c r="B486" s="312">
        <v>7</v>
      </c>
      <c r="C486" s="239" t="s">
        <v>1953</v>
      </c>
      <c r="D486" s="381" t="s">
        <v>1589</v>
      </c>
      <c r="E486" s="391">
        <v>1351166051</v>
      </c>
      <c r="F486" s="313">
        <v>40183</v>
      </c>
      <c r="G486" s="314" t="s">
        <v>1588</v>
      </c>
      <c r="H486" s="312" t="s">
        <v>400</v>
      </c>
      <c r="I486" s="347" t="s">
        <v>1580</v>
      </c>
      <c r="J486" s="312" t="s">
        <v>322</v>
      </c>
      <c r="K486" s="299" t="s">
        <v>1019</v>
      </c>
      <c r="L486" s="313" t="s">
        <v>774</v>
      </c>
      <c r="M486" s="312" t="s">
        <v>774</v>
      </c>
      <c r="N486" s="348">
        <v>100</v>
      </c>
      <c r="O486" s="312" t="s">
        <v>774</v>
      </c>
      <c r="P486" s="312" t="s">
        <v>774</v>
      </c>
      <c r="Q486" s="312">
        <v>988609774</v>
      </c>
      <c r="R486" s="200"/>
    </row>
    <row r="487" spans="2:18" ht="52.8" x14ac:dyDescent="0.25">
      <c r="B487" s="312">
        <v>8</v>
      </c>
      <c r="C487" s="239" t="s">
        <v>1953</v>
      </c>
      <c r="D487" s="381" t="s">
        <v>1590</v>
      </c>
      <c r="E487" s="391">
        <v>1350352108</v>
      </c>
      <c r="F487" s="313">
        <v>41130</v>
      </c>
      <c r="G487" s="314" t="s">
        <v>1588</v>
      </c>
      <c r="H487" s="312" t="s">
        <v>400</v>
      </c>
      <c r="I487" s="347" t="s">
        <v>1580</v>
      </c>
      <c r="J487" s="312" t="s">
        <v>322</v>
      </c>
      <c r="K487" s="299" t="s">
        <v>1019</v>
      </c>
      <c r="L487" s="313" t="s">
        <v>774</v>
      </c>
      <c r="M487" s="312" t="s">
        <v>774</v>
      </c>
      <c r="N487" s="348">
        <v>100</v>
      </c>
      <c r="O487" s="312" t="s">
        <v>774</v>
      </c>
      <c r="P487" s="312" t="s">
        <v>774</v>
      </c>
      <c r="Q487" s="312">
        <v>939419460</v>
      </c>
      <c r="R487" s="200"/>
    </row>
    <row r="488" spans="2:18" x14ac:dyDescent="0.25">
      <c r="B488" s="312"/>
      <c r="C488" s="334">
        <v>218</v>
      </c>
      <c r="D488" s="410" t="s">
        <v>1591</v>
      </c>
      <c r="E488" s="391">
        <v>1350224406</v>
      </c>
      <c r="F488" s="313">
        <v>40829</v>
      </c>
      <c r="G488" s="314" t="s">
        <v>1588</v>
      </c>
      <c r="H488" s="312" t="s">
        <v>400</v>
      </c>
      <c r="I488" s="349" t="s">
        <v>939</v>
      </c>
      <c r="J488" s="312" t="s">
        <v>143</v>
      </c>
      <c r="K488" s="299" t="s">
        <v>322</v>
      </c>
      <c r="L488" s="313" t="s">
        <v>1019</v>
      </c>
      <c r="M488" s="312">
        <v>90</v>
      </c>
      <c r="N488" s="312" t="s">
        <v>322</v>
      </c>
      <c r="O488" s="312" t="s">
        <v>1019</v>
      </c>
      <c r="P488" s="312">
        <v>15</v>
      </c>
      <c r="Q488" s="312">
        <v>986273023</v>
      </c>
      <c r="R488" s="200"/>
    </row>
    <row r="489" spans="2:18" x14ac:dyDescent="0.25">
      <c r="B489" s="310"/>
      <c r="C489" s="310"/>
      <c r="D489" s="395"/>
      <c r="E489" s="396"/>
      <c r="F489" s="310"/>
      <c r="G489" s="317"/>
      <c r="H489" s="310"/>
      <c r="I489" s="397"/>
      <c r="J489" s="310"/>
      <c r="K489" s="311"/>
      <c r="L489" s="318"/>
      <c r="M489" s="312">
        <f>SUM(M480:M488)</f>
        <v>540</v>
      </c>
      <c r="N489" s="312">
        <f>SUM(N480:N488)</f>
        <v>400</v>
      </c>
      <c r="O489" s="312"/>
      <c r="P489" s="312">
        <f>SUM(P480:P488)</f>
        <v>90</v>
      </c>
      <c r="Q489" s="312"/>
      <c r="R489" s="200"/>
    </row>
    <row r="490" spans="2:18" x14ac:dyDescent="0.25">
      <c r="B490" s="310"/>
      <c r="C490" s="310"/>
      <c r="D490" s="366"/>
      <c r="E490" s="224"/>
      <c r="F490" s="224"/>
      <c r="G490" s="224"/>
      <c r="H490" s="366"/>
      <c r="I490" s="224"/>
      <c r="J490" s="310"/>
      <c r="K490" s="311"/>
      <c r="L490" s="318"/>
      <c r="M490" s="200"/>
      <c r="N490" s="310"/>
      <c r="O490" s="310"/>
      <c r="P490" s="310"/>
      <c r="Q490" s="310"/>
      <c r="R490" s="200"/>
    </row>
    <row r="491" spans="2:18" x14ac:dyDescent="0.25">
      <c r="B491" s="200"/>
      <c r="C491" s="200"/>
      <c r="D491" s="200"/>
      <c r="E491" s="200"/>
      <c r="F491" s="200"/>
      <c r="G491" s="200"/>
      <c r="H491" s="200"/>
      <c r="I491" s="200"/>
      <c r="J491" s="200"/>
      <c r="K491" s="200"/>
      <c r="L491" s="200"/>
      <c r="M491" s="200"/>
      <c r="N491" s="200"/>
      <c r="O491" s="200"/>
      <c r="P491" s="200"/>
      <c r="Q491" s="200"/>
      <c r="R491" s="200"/>
    </row>
    <row r="494" spans="2:18" x14ac:dyDescent="0.25">
      <c r="B494" s="10" t="s">
        <v>2655</v>
      </c>
      <c r="M494" s="134">
        <f>+M222+M207+N190+M164+L133+M113+L89+L63+J38+K240+L268+J283+I300+L333+M362+M377+N377+O377+M395+N395+P395+M411+M439+O439+N439+M468+P468+M489+N489+P489</f>
        <v>33484</v>
      </c>
    </row>
  </sheetData>
  <mergeCells count="60">
    <mergeCell ref="B193:M193"/>
    <mergeCell ref="B194:M194"/>
    <mergeCell ref="B195:M195"/>
    <mergeCell ref="B212:M212"/>
    <mergeCell ref="B213:M213"/>
    <mergeCell ref="B11:K11"/>
    <mergeCell ref="B145:M145"/>
    <mergeCell ref="B146:M146"/>
    <mergeCell ref="B147:M147"/>
    <mergeCell ref="B168:N168"/>
    <mergeCell ref="B43:L43"/>
    <mergeCell ref="B66:L66"/>
    <mergeCell ref="B67:L67"/>
    <mergeCell ref="B68:L68"/>
    <mergeCell ref="B93:M93"/>
    <mergeCell ref="B94:M94"/>
    <mergeCell ref="B16:J16"/>
    <mergeCell ref="B17:J17"/>
    <mergeCell ref="B18:J18"/>
    <mergeCell ref="B41:L41"/>
    <mergeCell ref="B42:L42"/>
    <mergeCell ref="B169:N169"/>
    <mergeCell ref="B170:N170"/>
    <mergeCell ref="B95:M95"/>
    <mergeCell ref="B120:L120"/>
    <mergeCell ref="B121:L121"/>
    <mergeCell ref="B122:L122"/>
    <mergeCell ref="E137:G137"/>
    <mergeCell ref="B138:L138"/>
    <mergeCell ref="C228:M228"/>
    <mergeCell ref="C229:M229"/>
    <mergeCell ref="C230:M230"/>
    <mergeCell ref="M235:M238"/>
    <mergeCell ref="D243:M243"/>
    <mergeCell ref="E244:I244"/>
    <mergeCell ref="E245:J245"/>
    <mergeCell ref="D271:H271"/>
    <mergeCell ref="E272:G272"/>
    <mergeCell ref="E273:F273"/>
    <mergeCell ref="B288:I288"/>
    <mergeCell ref="B289:I289"/>
    <mergeCell ref="B290:I290"/>
    <mergeCell ref="B307:L307"/>
    <mergeCell ref="B308:L308"/>
    <mergeCell ref="B303:I304"/>
    <mergeCell ref="B309:L309"/>
    <mergeCell ref="D338:O338"/>
    <mergeCell ref="E339:G339"/>
    <mergeCell ref="E340:G340"/>
    <mergeCell ref="B341:N341"/>
    <mergeCell ref="D368:O368"/>
    <mergeCell ref="B371:N371"/>
    <mergeCell ref="D383:O383"/>
    <mergeCell ref="D400:O400"/>
    <mergeCell ref="D416:O416"/>
    <mergeCell ref="B419:N419"/>
    <mergeCell ref="D448:O448"/>
    <mergeCell ref="B451:N451"/>
    <mergeCell ref="D475:O475"/>
    <mergeCell ref="B478:N478"/>
  </mergeCells>
  <pageMargins left="0.7" right="0.7" top="0.75" bottom="0.75" header="0.3" footer="0.3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C4BA4-943C-4F5F-B699-E69E735FF50F}">
  <dimension ref="B10:L247"/>
  <sheetViews>
    <sheetView showGridLines="0" workbookViewId="0">
      <selection activeCell="B1" sqref="B1"/>
    </sheetView>
  </sheetViews>
  <sheetFormatPr baseColWidth="10" defaultRowHeight="13.2" x14ac:dyDescent="0.25"/>
  <cols>
    <col min="2" max="2" width="19" customWidth="1"/>
    <col min="3" max="3" width="24" customWidth="1"/>
    <col min="4" max="4" width="21.33203125" style="13" customWidth="1"/>
  </cols>
  <sheetData>
    <row r="10" spans="2:11" ht="13.8" thickBot="1" x14ac:dyDescent="0.3"/>
    <row r="11" spans="2:11" ht="29.4" thickBot="1" x14ac:dyDescent="0.3">
      <c r="B11" s="705" t="s">
        <v>7</v>
      </c>
      <c r="C11" s="706"/>
      <c r="D11" s="706"/>
      <c r="E11" s="706"/>
      <c r="F11" s="706"/>
      <c r="G11" s="706"/>
      <c r="H11" s="706"/>
      <c r="I11" s="706"/>
      <c r="J11" s="706"/>
      <c r="K11" s="707"/>
    </row>
    <row r="15" spans="2:11" x14ac:dyDescent="0.25">
      <c r="B15" s="708" t="s">
        <v>402</v>
      </c>
      <c r="C15" s="708"/>
      <c r="D15" s="708"/>
      <c r="E15" s="708"/>
      <c r="F15" s="708"/>
      <c r="G15" s="708"/>
      <c r="H15" s="708"/>
      <c r="I15" s="708"/>
      <c r="J15" s="708"/>
      <c r="K15" s="708"/>
    </row>
    <row r="16" spans="2:11" ht="26.4" x14ac:dyDescent="0.25">
      <c r="B16" s="491" t="s">
        <v>134</v>
      </c>
      <c r="C16" s="491" t="s">
        <v>403</v>
      </c>
      <c r="D16" s="491" t="s">
        <v>404</v>
      </c>
      <c r="E16" s="491" t="s">
        <v>3</v>
      </c>
      <c r="F16" s="491" t="s">
        <v>405</v>
      </c>
      <c r="G16" s="491" t="s">
        <v>18</v>
      </c>
      <c r="H16" s="491" t="s">
        <v>406</v>
      </c>
      <c r="I16" s="491" t="s">
        <v>406</v>
      </c>
      <c r="J16" s="491" t="s">
        <v>407</v>
      </c>
      <c r="K16" s="21"/>
    </row>
    <row r="17" spans="2:11" ht="26.4" x14ac:dyDescent="0.25">
      <c r="B17" s="21" t="s">
        <v>408</v>
      </c>
      <c r="C17" s="21" t="s">
        <v>409</v>
      </c>
      <c r="D17" s="77" t="s">
        <v>410</v>
      </c>
      <c r="E17" s="28" t="s">
        <v>411</v>
      </c>
      <c r="F17" s="26">
        <v>10</v>
      </c>
      <c r="G17" s="26">
        <v>50</v>
      </c>
      <c r="H17" s="26">
        <v>20005063</v>
      </c>
      <c r="I17" s="29"/>
      <c r="J17" s="29"/>
      <c r="K17" s="21" t="s">
        <v>412</v>
      </c>
    </row>
    <row r="18" spans="2:11" ht="39.6" x14ac:dyDescent="0.25">
      <c r="B18" s="21" t="s">
        <v>413</v>
      </c>
      <c r="C18" s="21" t="s">
        <v>414</v>
      </c>
      <c r="D18" s="77" t="s">
        <v>415</v>
      </c>
      <c r="E18" s="28" t="s">
        <v>411</v>
      </c>
      <c r="F18" s="26">
        <v>5</v>
      </c>
      <c r="G18" s="26">
        <v>25</v>
      </c>
      <c r="H18" s="26">
        <v>25144725</v>
      </c>
      <c r="I18" s="29"/>
      <c r="J18" s="29"/>
      <c r="K18" s="21" t="s">
        <v>412</v>
      </c>
    </row>
    <row r="19" spans="2:11" ht="52.8" x14ac:dyDescent="0.25">
      <c r="B19" s="30">
        <v>5469</v>
      </c>
      <c r="C19" s="21" t="s">
        <v>416</v>
      </c>
      <c r="D19" s="77" t="s">
        <v>417</v>
      </c>
      <c r="E19" s="28" t="s">
        <v>411</v>
      </c>
      <c r="F19" s="26">
        <v>1</v>
      </c>
      <c r="G19" s="26">
        <v>5</v>
      </c>
      <c r="H19" s="26">
        <v>47118450</v>
      </c>
      <c r="I19" s="29"/>
      <c r="J19" s="29"/>
      <c r="K19" s="21" t="s">
        <v>412</v>
      </c>
    </row>
    <row r="20" spans="2:11" ht="26.4" x14ac:dyDescent="0.25">
      <c r="B20" s="30" t="s">
        <v>418</v>
      </c>
      <c r="C20" s="21" t="s">
        <v>419</v>
      </c>
      <c r="D20" s="77" t="s">
        <v>420</v>
      </c>
      <c r="E20" s="28" t="s">
        <v>411</v>
      </c>
      <c r="F20" s="26">
        <v>2</v>
      </c>
      <c r="G20" s="26">
        <v>10</v>
      </c>
      <c r="H20" s="26">
        <v>900154638</v>
      </c>
      <c r="I20" s="29"/>
      <c r="J20" s="29"/>
      <c r="K20" s="21" t="s">
        <v>412</v>
      </c>
    </row>
    <row r="21" spans="2:11" ht="26.4" x14ac:dyDescent="0.25">
      <c r="B21" s="30" t="s">
        <v>421</v>
      </c>
      <c r="C21" s="19" t="s">
        <v>422</v>
      </c>
      <c r="D21" s="76" t="s">
        <v>423</v>
      </c>
      <c r="E21" s="31" t="s">
        <v>411</v>
      </c>
      <c r="F21" s="32">
        <v>2</v>
      </c>
      <c r="G21" s="32">
        <v>10</v>
      </c>
      <c r="H21" s="33">
        <v>34268887</v>
      </c>
      <c r="I21" s="29"/>
      <c r="J21" s="29"/>
      <c r="K21" s="21" t="s">
        <v>412</v>
      </c>
    </row>
    <row r="22" spans="2:11" ht="26.4" x14ac:dyDescent="0.25">
      <c r="B22" s="30" t="s">
        <v>424</v>
      </c>
      <c r="C22" s="19" t="s">
        <v>425</v>
      </c>
      <c r="D22" s="80" t="s">
        <v>426</v>
      </c>
      <c r="E22" s="31" t="s">
        <v>411</v>
      </c>
      <c r="F22" s="32">
        <v>2</v>
      </c>
      <c r="G22" s="32">
        <v>10</v>
      </c>
      <c r="H22" s="33">
        <v>5664616</v>
      </c>
      <c r="I22" s="29"/>
      <c r="J22" s="29"/>
      <c r="K22" s="21" t="s">
        <v>412</v>
      </c>
    </row>
    <row r="23" spans="2:11" ht="26.4" x14ac:dyDescent="0.25">
      <c r="B23" s="22">
        <v>5474</v>
      </c>
      <c r="C23" s="18" t="s">
        <v>427</v>
      </c>
      <c r="D23" s="75" t="s">
        <v>428</v>
      </c>
      <c r="E23" s="31" t="s">
        <v>411</v>
      </c>
      <c r="F23" s="32">
        <v>1</v>
      </c>
      <c r="G23" s="32">
        <v>5</v>
      </c>
      <c r="H23" s="34">
        <v>586961020900</v>
      </c>
      <c r="I23" s="29"/>
      <c r="J23" s="29"/>
      <c r="K23" s="21" t="s">
        <v>412</v>
      </c>
    </row>
    <row r="24" spans="2:11" ht="52.8" x14ac:dyDescent="0.25">
      <c r="B24" s="22">
        <v>5475</v>
      </c>
      <c r="C24" s="18" t="s">
        <v>429</v>
      </c>
      <c r="D24" s="75" t="s">
        <v>430</v>
      </c>
      <c r="E24" s="35" t="s">
        <v>411</v>
      </c>
      <c r="F24" s="36">
        <v>1</v>
      </c>
      <c r="G24" s="36">
        <v>5</v>
      </c>
      <c r="H24" s="37" t="s">
        <v>431</v>
      </c>
      <c r="I24" s="29"/>
      <c r="J24" s="29"/>
      <c r="K24" s="21" t="s">
        <v>412</v>
      </c>
    </row>
    <row r="25" spans="2:11" ht="26.4" x14ac:dyDescent="0.25">
      <c r="B25" s="22" t="s">
        <v>432</v>
      </c>
      <c r="C25" s="38" t="s">
        <v>433</v>
      </c>
      <c r="D25" s="39" t="s">
        <v>434</v>
      </c>
      <c r="E25" s="31" t="s">
        <v>411</v>
      </c>
      <c r="F25" s="32">
        <v>3</v>
      </c>
      <c r="G25" s="32">
        <v>15</v>
      </c>
      <c r="H25" s="37" t="s">
        <v>435</v>
      </c>
      <c r="I25" s="29"/>
      <c r="J25" s="29"/>
      <c r="K25" s="21" t="s">
        <v>412</v>
      </c>
    </row>
    <row r="26" spans="2:11" ht="26.4" x14ac:dyDescent="0.25">
      <c r="B26" s="22">
        <v>5479</v>
      </c>
      <c r="C26" s="38" t="s">
        <v>436</v>
      </c>
      <c r="D26" s="76" t="s">
        <v>437</v>
      </c>
      <c r="E26" s="31" t="s">
        <v>411</v>
      </c>
      <c r="F26" s="32">
        <v>1</v>
      </c>
      <c r="G26" s="32">
        <v>5</v>
      </c>
      <c r="H26" s="33">
        <v>12274019</v>
      </c>
      <c r="I26" s="29"/>
      <c r="J26" s="29"/>
      <c r="K26" s="21" t="s">
        <v>412</v>
      </c>
    </row>
    <row r="27" spans="2:11" ht="52.8" x14ac:dyDescent="0.25">
      <c r="B27" s="22" t="s">
        <v>438</v>
      </c>
      <c r="C27" s="19" t="s">
        <v>439</v>
      </c>
      <c r="D27" s="76" t="s">
        <v>440</v>
      </c>
      <c r="E27" s="31" t="s">
        <v>411</v>
      </c>
      <c r="F27" s="36">
        <v>18</v>
      </c>
      <c r="G27" s="32">
        <v>90</v>
      </c>
      <c r="H27" s="33">
        <v>181469412</v>
      </c>
      <c r="I27" s="29"/>
      <c r="J27" s="29"/>
      <c r="K27" s="21" t="s">
        <v>412</v>
      </c>
    </row>
    <row r="28" spans="2:11" ht="79.2" x14ac:dyDescent="0.25">
      <c r="B28" s="22" t="s">
        <v>441</v>
      </c>
      <c r="C28" s="19" t="s">
        <v>442</v>
      </c>
      <c r="D28" s="40" t="s">
        <v>410</v>
      </c>
      <c r="E28" s="35" t="s">
        <v>411</v>
      </c>
      <c r="F28" s="36">
        <v>16</v>
      </c>
      <c r="G28" s="36">
        <v>80</v>
      </c>
      <c r="H28" s="33">
        <v>50697637</v>
      </c>
      <c r="I28" s="29"/>
      <c r="J28" s="29"/>
      <c r="K28" s="21" t="s">
        <v>412</v>
      </c>
    </row>
    <row r="29" spans="2:11" ht="26.4" x14ac:dyDescent="0.25">
      <c r="B29" s="22" t="s">
        <v>443</v>
      </c>
      <c r="C29" s="19" t="s">
        <v>444</v>
      </c>
      <c r="D29" s="40" t="s">
        <v>445</v>
      </c>
      <c r="E29" s="31" t="s">
        <v>411</v>
      </c>
      <c r="F29" s="36">
        <v>2</v>
      </c>
      <c r="G29" s="36">
        <v>10</v>
      </c>
      <c r="H29" s="41" t="s">
        <v>446</v>
      </c>
      <c r="I29" s="29"/>
      <c r="J29" s="29"/>
      <c r="K29" s="21" t="s">
        <v>412</v>
      </c>
    </row>
    <row r="30" spans="2:11" ht="52.8" x14ac:dyDescent="0.25">
      <c r="B30" s="22" t="s">
        <v>447</v>
      </c>
      <c r="C30" s="19" t="s">
        <v>448</v>
      </c>
      <c r="D30" s="80" t="s">
        <v>449</v>
      </c>
      <c r="E30" s="31" t="s">
        <v>411</v>
      </c>
      <c r="F30" s="36">
        <v>14</v>
      </c>
      <c r="G30" s="36">
        <v>70</v>
      </c>
      <c r="H30" s="33" t="s">
        <v>450</v>
      </c>
      <c r="I30" s="29"/>
      <c r="J30" s="29"/>
      <c r="K30" s="21" t="s">
        <v>412</v>
      </c>
    </row>
    <row r="31" spans="2:11" ht="39.6" x14ac:dyDescent="0.25">
      <c r="B31" s="22" t="s">
        <v>451</v>
      </c>
      <c r="C31" s="42" t="s">
        <v>452</v>
      </c>
      <c r="D31" s="80" t="s">
        <v>453</v>
      </c>
      <c r="E31" s="31" t="s">
        <v>411</v>
      </c>
      <c r="F31" s="36">
        <v>3</v>
      </c>
      <c r="G31" s="36">
        <v>15</v>
      </c>
      <c r="H31" s="20" t="s">
        <v>454</v>
      </c>
      <c r="I31" s="29"/>
      <c r="J31" s="29"/>
      <c r="K31" s="21" t="s">
        <v>412</v>
      </c>
    </row>
    <row r="32" spans="2:11" ht="26.4" x14ac:dyDescent="0.25">
      <c r="B32" s="22" t="s">
        <v>455</v>
      </c>
      <c r="C32" s="19" t="s">
        <v>456</v>
      </c>
      <c r="D32" s="80" t="s">
        <v>400</v>
      </c>
      <c r="E32" s="31" t="s">
        <v>411</v>
      </c>
      <c r="F32" s="36">
        <v>4</v>
      </c>
      <c r="G32" s="36">
        <v>20</v>
      </c>
      <c r="H32" s="20"/>
      <c r="I32" s="29"/>
      <c r="J32" s="29"/>
      <c r="K32" s="21" t="s">
        <v>412</v>
      </c>
    </row>
    <row r="33" spans="2:11" ht="26.4" x14ac:dyDescent="0.25">
      <c r="B33" s="22" t="s">
        <v>457</v>
      </c>
      <c r="C33" s="19" t="s">
        <v>458</v>
      </c>
      <c r="D33" s="80" t="s">
        <v>459</v>
      </c>
      <c r="E33" s="31" t="s">
        <v>411</v>
      </c>
      <c r="F33" s="36">
        <v>7</v>
      </c>
      <c r="G33" s="36">
        <v>35</v>
      </c>
      <c r="H33" s="33">
        <v>70882238</v>
      </c>
      <c r="I33" s="29"/>
      <c r="J33" s="29"/>
      <c r="K33" s="21" t="s">
        <v>412</v>
      </c>
    </row>
    <row r="34" spans="2:11" ht="26.4" x14ac:dyDescent="0.25">
      <c r="B34" s="22" t="s">
        <v>460</v>
      </c>
      <c r="C34" s="43" t="s">
        <v>416</v>
      </c>
      <c r="D34" s="80" t="s">
        <v>395</v>
      </c>
      <c r="E34" s="31" t="s">
        <v>411</v>
      </c>
      <c r="F34" s="36">
        <v>3</v>
      </c>
      <c r="G34" s="36">
        <v>15</v>
      </c>
      <c r="H34" s="41">
        <v>63502749</v>
      </c>
      <c r="I34" s="29"/>
      <c r="J34" s="29"/>
      <c r="K34" s="21" t="s">
        <v>412</v>
      </c>
    </row>
    <row r="35" spans="2:11" ht="26.4" x14ac:dyDescent="0.25">
      <c r="B35" s="22">
        <v>5547</v>
      </c>
      <c r="C35" s="19" t="s">
        <v>461</v>
      </c>
      <c r="D35" s="80" t="s">
        <v>395</v>
      </c>
      <c r="E35" s="31" t="s">
        <v>411</v>
      </c>
      <c r="F35" s="36">
        <v>1</v>
      </c>
      <c r="G35" s="36">
        <v>5</v>
      </c>
      <c r="H35" s="33">
        <v>53955590</v>
      </c>
      <c r="I35" s="29"/>
      <c r="J35" s="29"/>
      <c r="K35" s="21" t="s">
        <v>412</v>
      </c>
    </row>
    <row r="36" spans="2:11" ht="26.4" x14ac:dyDescent="0.25">
      <c r="B36" s="22" t="s">
        <v>462</v>
      </c>
      <c r="C36" s="43" t="s">
        <v>463</v>
      </c>
      <c r="D36" s="80" t="s">
        <v>395</v>
      </c>
      <c r="E36" s="31" t="s">
        <v>411</v>
      </c>
      <c r="F36" s="36">
        <v>3</v>
      </c>
      <c r="G36" s="36">
        <v>15</v>
      </c>
      <c r="H36" s="41">
        <v>49043600</v>
      </c>
      <c r="I36" s="29"/>
      <c r="J36" s="29"/>
      <c r="K36" s="21" t="s">
        <v>412</v>
      </c>
    </row>
    <row r="37" spans="2:11" ht="39.6" x14ac:dyDescent="0.25">
      <c r="B37" s="22" t="s">
        <v>464</v>
      </c>
      <c r="C37" s="44" t="s">
        <v>465</v>
      </c>
      <c r="D37" s="80" t="s">
        <v>466</v>
      </c>
      <c r="E37" s="31" t="s">
        <v>411</v>
      </c>
      <c r="F37" s="36">
        <v>8</v>
      </c>
      <c r="G37" s="36">
        <v>40</v>
      </c>
      <c r="H37" s="29"/>
      <c r="I37" s="29"/>
      <c r="J37" s="29"/>
      <c r="K37" s="21" t="s">
        <v>412</v>
      </c>
    </row>
    <row r="38" spans="2:11" ht="39.6" x14ac:dyDescent="0.25">
      <c r="B38" s="22" t="s">
        <v>467</v>
      </c>
      <c r="C38" s="43" t="s">
        <v>468</v>
      </c>
      <c r="D38" s="76" t="s">
        <v>469</v>
      </c>
      <c r="E38" s="31" t="s">
        <v>411</v>
      </c>
      <c r="F38" s="36">
        <v>7</v>
      </c>
      <c r="G38" s="36">
        <v>35</v>
      </c>
      <c r="H38" s="29"/>
      <c r="I38" s="29"/>
      <c r="J38" s="29"/>
      <c r="K38" s="21" t="s">
        <v>412</v>
      </c>
    </row>
    <row r="39" spans="2:11" ht="26.4" x14ac:dyDescent="0.25">
      <c r="B39" s="22" t="s">
        <v>470</v>
      </c>
      <c r="C39" s="19" t="s">
        <v>471</v>
      </c>
      <c r="D39" s="76" t="s">
        <v>290</v>
      </c>
      <c r="E39" s="31" t="s">
        <v>411</v>
      </c>
      <c r="F39" s="36">
        <v>7</v>
      </c>
      <c r="G39" s="36">
        <v>35</v>
      </c>
      <c r="H39" s="33">
        <v>180766739</v>
      </c>
      <c r="I39" s="29"/>
      <c r="J39" s="29"/>
      <c r="K39" s="21" t="s">
        <v>412</v>
      </c>
    </row>
    <row r="40" spans="2:11" ht="26.4" x14ac:dyDescent="0.25">
      <c r="B40" s="22">
        <v>5574</v>
      </c>
      <c r="C40" s="19" t="s">
        <v>472</v>
      </c>
      <c r="D40" s="76" t="s">
        <v>473</v>
      </c>
      <c r="E40" s="31" t="s">
        <v>411</v>
      </c>
      <c r="F40" s="36">
        <v>1</v>
      </c>
      <c r="G40" s="36">
        <v>5</v>
      </c>
      <c r="H40" s="33">
        <v>4724554</v>
      </c>
      <c r="I40" s="29"/>
      <c r="J40" s="29"/>
      <c r="K40" s="21" t="s">
        <v>412</v>
      </c>
    </row>
    <row r="41" spans="2:11" ht="26.4" x14ac:dyDescent="0.25">
      <c r="B41" s="22" t="s">
        <v>474</v>
      </c>
      <c r="C41" s="19" t="s">
        <v>475</v>
      </c>
      <c r="D41" s="76" t="s">
        <v>476</v>
      </c>
      <c r="E41" s="31" t="s">
        <v>411</v>
      </c>
      <c r="F41" s="36">
        <v>3</v>
      </c>
      <c r="G41" s="36">
        <v>15</v>
      </c>
      <c r="H41" s="33"/>
      <c r="I41" s="29"/>
      <c r="J41" s="29"/>
      <c r="K41" s="21" t="s">
        <v>412</v>
      </c>
    </row>
    <row r="42" spans="2:11" ht="26.4" x14ac:dyDescent="0.25">
      <c r="B42" s="22">
        <v>5577</v>
      </c>
      <c r="C42" s="19" t="s">
        <v>477</v>
      </c>
      <c r="D42" s="76" t="s">
        <v>478</v>
      </c>
      <c r="E42" s="31" t="s">
        <v>411</v>
      </c>
      <c r="F42" s="36">
        <v>1</v>
      </c>
      <c r="G42" s="36">
        <v>5</v>
      </c>
      <c r="H42" s="34">
        <v>288132020900</v>
      </c>
      <c r="I42" s="29"/>
      <c r="J42" s="29"/>
      <c r="K42" s="21" t="s">
        <v>412</v>
      </c>
    </row>
    <row r="43" spans="2:11" ht="26.4" x14ac:dyDescent="0.25">
      <c r="B43" s="22" t="s">
        <v>479</v>
      </c>
      <c r="C43" s="19" t="s">
        <v>480</v>
      </c>
      <c r="D43" s="76" t="s">
        <v>481</v>
      </c>
      <c r="E43" s="31" t="s">
        <v>411</v>
      </c>
      <c r="F43" s="36">
        <v>3</v>
      </c>
      <c r="G43" s="36">
        <v>15</v>
      </c>
      <c r="H43" s="41">
        <v>5664616</v>
      </c>
      <c r="I43" s="29"/>
      <c r="J43" s="29"/>
      <c r="K43" s="21" t="s">
        <v>412</v>
      </c>
    </row>
    <row r="44" spans="2:11" ht="52.8" x14ac:dyDescent="0.25">
      <c r="B44" s="24" t="s">
        <v>482</v>
      </c>
      <c r="C44" s="19" t="s">
        <v>483</v>
      </c>
      <c r="D44" s="76" t="s">
        <v>484</v>
      </c>
      <c r="E44" s="19" t="s">
        <v>411</v>
      </c>
      <c r="F44" s="33">
        <v>26</v>
      </c>
      <c r="G44" s="36">
        <v>130</v>
      </c>
      <c r="H44" s="33"/>
      <c r="I44" s="29"/>
      <c r="J44" s="29"/>
      <c r="K44" s="21" t="s">
        <v>412</v>
      </c>
    </row>
    <row r="45" spans="2:11" ht="26.4" x14ac:dyDescent="0.25">
      <c r="B45" s="22" t="s">
        <v>485</v>
      </c>
      <c r="C45" s="19" t="s">
        <v>486</v>
      </c>
      <c r="D45" s="76" t="s">
        <v>420</v>
      </c>
      <c r="E45" s="31" t="s">
        <v>411</v>
      </c>
      <c r="F45" s="33">
        <v>2</v>
      </c>
      <c r="G45" s="36">
        <v>10</v>
      </c>
      <c r="H45" s="33">
        <v>900154638</v>
      </c>
      <c r="I45" s="29"/>
      <c r="J45" s="29"/>
      <c r="K45" s="21" t="s">
        <v>412</v>
      </c>
    </row>
    <row r="46" spans="2:11" ht="26.4" x14ac:dyDescent="0.25">
      <c r="B46" s="22" t="s">
        <v>487</v>
      </c>
      <c r="C46" s="19" t="s">
        <v>488</v>
      </c>
      <c r="D46" s="76" t="s">
        <v>489</v>
      </c>
      <c r="E46" s="19" t="s">
        <v>411</v>
      </c>
      <c r="F46" s="33">
        <v>2</v>
      </c>
      <c r="G46" s="33">
        <v>10</v>
      </c>
      <c r="H46" s="33" t="s">
        <v>490</v>
      </c>
      <c r="I46" s="29"/>
      <c r="J46" s="29"/>
      <c r="K46" s="21" t="s">
        <v>490</v>
      </c>
    </row>
    <row r="47" spans="2:11" ht="26.4" x14ac:dyDescent="0.25">
      <c r="B47" s="22">
        <v>5622</v>
      </c>
      <c r="C47" s="19" t="s">
        <v>491</v>
      </c>
      <c r="D47" s="76" t="s">
        <v>395</v>
      </c>
      <c r="E47" s="19" t="s">
        <v>411</v>
      </c>
      <c r="F47" s="33">
        <v>1</v>
      </c>
      <c r="G47" s="33">
        <v>5</v>
      </c>
      <c r="H47" s="33"/>
      <c r="I47" s="29"/>
      <c r="J47" s="29"/>
      <c r="K47" s="21" t="s">
        <v>412</v>
      </c>
    </row>
    <row r="48" spans="2:11" ht="26.4" x14ac:dyDescent="0.25">
      <c r="B48" s="22">
        <v>5630</v>
      </c>
      <c r="C48" s="19" t="s">
        <v>492</v>
      </c>
      <c r="D48" s="76" t="s">
        <v>493</v>
      </c>
      <c r="E48" s="19" t="s">
        <v>411</v>
      </c>
      <c r="F48" s="33">
        <v>1</v>
      </c>
      <c r="G48" s="33">
        <v>5</v>
      </c>
      <c r="H48" s="33"/>
      <c r="I48" s="29"/>
      <c r="J48" s="29"/>
      <c r="K48" s="21" t="s">
        <v>412</v>
      </c>
    </row>
    <row r="49" spans="2:11" ht="26.4" x14ac:dyDescent="0.25">
      <c r="B49" s="22" t="s">
        <v>494</v>
      </c>
      <c r="C49" s="19" t="s">
        <v>495</v>
      </c>
      <c r="D49" s="76" t="s">
        <v>496</v>
      </c>
      <c r="E49" s="19" t="s">
        <v>411</v>
      </c>
      <c r="F49" s="33">
        <v>2</v>
      </c>
      <c r="G49" s="33">
        <v>10</v>
      </c>
      <c r="H49" s="33"/>
      <c r="I49" s="29"/>
      <c r="J49" s="29"/>
      <c r="K49" s="21" t="s">
        <v>412</v>
      </c>
    </row>
    <row r="50" spans="2:11" ht="26.4" x14ac:dyDescent="0.25">
      <c r="B50" s="22" t="s">
        <v>497</v>
      </c>
      <c r="C50" s="23" t="s">
        <v>498</v>
      </c>
      <c r="D50" s="80" t="s">
        <v>499</v>
      </c>
      <c r="E50" s="19" t="s">
        <v>411</v>
      </c>
      <c r="F50" s="33">
        <v>2</v>
      </c>
      <c r="G50" s="33">
        <v>10</v>
      </c>
      <c r="H50" s="32">
        <v>159966720</v>
      </c>
      <c r="I50" s="29"/>
      <c r="J50" s="29"/>
      <c r="K50" s="21" t="s">
        <v>412</v>
      </c>
    </row>
    <row r="51" spans="2:11" ht="26.4" x14ac:dyDescent="0.25">
      <c r="B51" s="22">
        <v>5661</v>
      </c>
      <c r="C51" s="19" t="s">
        <v>500</v>
      </c>
      <c r="D51" s="76" t="s">
        <v>501</v>
      </c>
      <c r="E51" s="19" t="s">
        <v>411</v>
      </c>
      <c r="F51" s="33">
        <v>1</v>
      </c>
      <c r="G51" s="33">
        <v>5</v>
      </c>
      <c r="H51" s="33">
        <v>33387355</v>
      </c>
      <c r="I51" s="29"/>
      <c r="J51" s="29"/>
      <c r="K51" s="21" t="s">
        <v>412</v>
      </c>
    </row>
    <row r="52" spans="2:11" ht="52.8" x14ac:dyDescent="0.25">
      <c r="B52" s="22" t="s">
        <v>502</v>
      </c>
      <c r="C52" s="19" t="s">
        <v>503</v>
      </c>
      <c r="D52" s="76" t="s">
        <v>504</v>
      </c>
      <c r="E52" s="19" t="s">
        <v>411</v>
      </c>
      <c r="F52" s="33">
        <v>2</v>
      </c>
      <c r="G52" s="33">
        <v>10</v>
      </c>
      <c r="H52" s="41">
        <v>48574775</v>
      </c>
      <c r="I52" s="29"/>
      <c r="J52" s="29"/>
      <c r="K52" s="21" t="s">
        <v>412</v>
      </c>
    </row>
    <row r="53" spans="2:11" ht="26.4" x14ac:dyDescent="0.25">
      <c r="B53" s="22">
        <v>5651</v>
      </c>
      <c r="C53" s="19" t="s">
        <v>505</v>
      </c>
      <c r="D53" s="76" t="s">
        <v>506</v>
      </c>
      <c r="E53" s="19" t="s">
        <v>411</v>
      </c>
      <c r="F53" s="33">
        <v>1</v>
      </c>
      <c r="G53" s="33">
        <v>5</v>
      </c>
      <c r="H53" s="32">
        <v>43027765</v>
      </c>
      <c r="I53" s="29"/>
      <c r="J53" s="29"/>
      <c r="K53" s="21" t="s">
        <v>412</v>
      </c>
    </row>
    <row r="54" spans="2:11" ht="39.6" x14ac:dyDescent="0.25">
      <c r="B54" s="22">
        <v>5632</v>
      </c>
      <c r="C54" s="19" t="s">
        <v>507</v>
      </c>
      <c r="D54" s="76" t="s">
        <v>508</v>
      </c>
      <c r="E54" s="19" t="s">
        <v>411</v>
      </c>
      <c r="F54" s="33">
        <v>1</v>
      </c>
      <c r="G54" s="33">
        <v>5</v>
      </c>
      <c r="H54" s="32">
        <v>112226116</v>
      </c>
      <c r="I54" s="29"/>
      <c r="J54" s="29"/>
      <c r="K54" s="21" t="s">
        <v>412</v>
      </c>
    </row>
    <row r="55" spans="2:11" ht="26.4" x14ac:dyDescent="0.25">
      <c r="B55" s="22">
        <v>5631</v>
      </c>
      <c r="C55" s="45" t="s">
        <v>509</v>
      </c>
      <c r="D55" s="76" t="s">
        <v>510</v>
      </c>
      <c r="E55" s="19" t="s">
        <v>411</v>
      </c>
      <c r="F55" s="33">
        <v>1</v>
      </c>
      <c r="G55" s="33">
        <v>5</v>
      </c>
      <c r="H55" s="46">
        <v>70602093</v>
      </c>
      <c r="I55" s="29"/>
      <c r="J55" s="29"/>
      <c r="K55" s="21" t="s">
        <v>412</v>
      </c>
    </row>
    <row r="56" spans="2:11" ht="26.4" x14ac:dyDescent="0.25">
      <c r="B56" s="21" t="s">
        <v>511</v>
      </c>
      <c r="C56" s="23" t="s">
        <v>512</v>
      </c>
      <c r="D56" s="76" t="s">
        <v>513</v>
      </c>
      <c r="E56" s="31" t="s">
        <v>411</v>
      </c>
      <c r="F56" s="32">
        <v>9</v>
      </c>
      <c r="G56" s="36">
        <v>45</v>
      </c>
      <c r="H56" s="32"/>
      <c r="I56" s="21"/>
      <c r="J56" s="21"/>
      <c r="K56" s="21" t="s">
        <v>412</v>
      </c>
    </row>
    <row r="57" spans="2:11" x14ac:dyDescent="0.25">
      <c r="B57" s="21" t="s">
        <v>514</v>
      </c>
      <c r="C57" s="21" t="s">
        <v>515</v>
      </c>
      <c r="D57" s="77" t="s">
        <v>364</v>
      </c>
      <c r="E57" s="28" t="s">
        <v>411</v>
      </c>
      <c r="F57" s="26">
        <v>15</v>
      </c>
      <c r="G57" s="26">
        <v>75</v>
      </c>
      <c r="H57" s="26">
        <v>177350333</v>
      </c>
      <c r="I57" s="26">
        <v>18124875</v>
      </c>
      <c r="J57" s="47">
        <v>5</v>
      </c>
      <c r="K57" s="21" t="s">
        <v>516</v>
      </c>
    </row>
    <row r="58" spans="2:11" x14ac:dyDescent="0.25">
      <c r="B58" s="30">
        <v>5383</v>
      </c>
      <c r="C58" s="21" t="s">
        <v>515</v>
      </c>
      <c r="D58" s="77" t="s">
        <v>364</v>
      </c>
      <c r="E58" s="28" t="s">
        <v>411</v>
      </c>
      <c r="F58" s="26">
        <v>1</v>
      </c>
      <c r="G58" s="26">
        <v>5</v>
      </c>
      <c r="H58" s="26">
        <v>181721297</v>
      </c>
      <c r="I58" s="26"/>
      <c r="J58" s="26"/>
      <c r="K58" s="21"/>
    </row>
    <row r="59" spans="2:11" x14ac:dyDescent="0.25">
      <c r="B59" s="30">
        <v>5415</v>
      </c>
      <c r="C59" s="21" t="s">
        <v>515</v>
      </c>
      <c r="D59" s="77" t="s">
        <v>364</v>
      </c>
      <c r="E59" s="28" t="s">
        <v>411</v>
      </c>
      <c r="F59" s="26">
        <v>1</v>
      </c>
      <c r="G59" s="26">
        <v>5</v>
      </c>
      <c r="H59" s="26">
        <v>15538817</v>
      </c>
      <c r="I59" s="26"/>
      <c r="J59" s="26"/>
      <c r="K59" s="21"/>
    </row>
    <row r="60" spans="2:11" x14ac:dyDescent="0.25">
      <c r="B60" s="21" t="s">
        <v>517</v>
      </c>
      <c r="C60" s="21" t="s">
        <v>518</v>
      </c>
      <c r="D60" s="77" t="s">
        <v>519</v>
      </c>
      <c r="E60" s="28" t="s">
        <v>411</v>
      </c>
      <c r="F60" s="26">
        <v>13</v>
      </c>
      <c r="G60" s="26">
        <v>65</v>
      </c>
      <c r="H60" s="26">
        <v>54440060</v>
      </c>
      <c r="I60" s="26"/>
      <c r="J60" s="47">
        <v>5</v>
      </c>
      <c r="K60" s="21" t="s">
        <v>516</v>
      </c>
    </row>
    <row r="61" spans="2:11" ht="26.4" x14ac:dyDescent="0.25">
      <c r="B61" s="21" t="s">
        <v>520</v>
      </c>
      <c r="C61" s="48" t="s">
        <v>521</v>
      </c>
      <c r="D61" s="48" t="s">
        <v>522</v>
      </c>
      <c r="E61" s="27" t="s">
        <v>411</v>
      </c>
      <c r="F61" s="49">
        <v>9</v>
      </c>
      <c r="G61" s="49">
        <v>45</v>
      </c>
      <c r="H61" s="49">
        <v>878362</v>
      </c>
      <c r="I61" s="26"/>
      <c r="J61" s="47">
        <v>5</v>
      </c>
      <c r="K61" s="21" t="s">
        <v>516</v>
      </c>
    </row>
    <row r="62" spans="2:11" ht="26.4" x14ac:dyDescent="0.25">
      <c r="B62" s="21" t="s">
        <v>523</v>
      </c>
      <c r="C62" s="21" t="s">
        <v>524</v>
      </c>
      <c r="D62" s="77" t="s">
        <v>364</v>
      </c>
      <c r="E62" s="28" t="s">
        <v>411</v>
      </c>
      <c r="F62" s="26">
        <v>17</v>
      </c>
      <c r="G62" s="26">
        <v>85</v>
      </c>
      <c r="H62" s="26">
        <v>23528642</v>
      </c>
      <c r="I62" s="26"/>
      <c r="J62" s="47">
        <v>5</v>
      </c>
      <c r="K62" s="21" t="s">
        <v>516</v>
      </c>
    </row>
    <row r="63" spans="2:11" ht="26.4" x14ac:dyDescent="0.25">
      <c r="B63" s="21" t="s">
        <v>525</v>
      </c>
      <c r="C63" s="50" t="s">
        <v>526</v>
      </c>
      <c r="D63" s="77" t="s">
        <v>527</v>
      </c>
      <c r="E63" s="28" t="s">
        <v>411</v>
      </c>
      <c r="F63" s="26">
        <v>8</v>
      </c>
      <c r="G63" s="26">
        <v>40</v>
      </c>
      <c r="H63" s="26">
        <v>129172749</v>
      </c>
      <c r="I63" s="26"/>
      <c r="J63" s="47">
        <v>5</v>
      </c>
      <c r="K63" s="21" t="s">
        <v>516</v>
      </c>
    </row>
    <row r="64" spans="2:11" ht="105.6" x14ac:dyDescent="0.25">
      <c r="B64" s="21" t="s">
        <v>528</v>
      </c>
      <c r="C64" s="48" t="s">
        <v>529</v>
      </c>
      <c r="D64" s="48" t="s">
        <v>530</v>
      </c>
      <c r="E64" s="27" t="s">
        <v>411</v>
      </c>
      <c r="F64" s="49">
        <v>37</v>
      </c>
      <c r="G64" s="49">
        <v>185</v>
      </c>
      <c r="H64" s="49">
        <v>25682589</v>
      </c>
      <c r="I64" s="49">
        <v>74365220</v>
      </c>
      <c r="J64" s="51">
        <v>5</v>
      </c>
      <c r="K64" s="25" t="s">
        <v>516</v>
      </c>
    </row>
    <row r="65" spans="2:11" ht="39.6" x14ac:dyDescent="0.25">
      <c r="B65" s="21" t="s">
        <v>531</v>
      </c>
      <c r="C65" s="25" t="s">
        <v>532</v>
      </c>
      <c r="D65" s="81" t="s">
        <v>533</v>
      </c>
      <c r="E65" s="52" t="s">
        <v>411</v>
      </c>
      <c r="F65" s="49">
        <v>7</v>
      </c>
      <c r="G65" s="49">
        <v>35</v>
      </c>
      <c r="H65" s="49">
        <v>8584259</v>
      </c>
      <c r="I65" s="25"/>
      <c r="J65" s="51">
        <v>5</v>
      </c>
      <c r="K65" s="48" t="s">
        <v>516</v>
      </c>
    </row>
    <row r="66" spans="2:11" ht="39.6" x14ac:dyDescent="0.25">
      <c r="B66" s="21" t="s">
        <v>534</v>
      </c>
      <c r="C66" s="21" t="s">
        <v>535</v>
      </c>
      <c r="D66" s="77" t="s">
        <v>536</v>
      </c>
      <c r="E66" s="52" t="s">
        <v>411</v>
      </c>
      <c r="F66" s="26">
        <v>23</v>
      </c>
      <c r="G66" s="26">
        <v>115</v>
      </c>
      <c r="H66" s="26">
        <v>43410</v>
      </c>
      <c r="I66" s="26"/>
      <c r="J66" s="47">
        <v>5</v>
      </c>
      <c r="K66" s="21" t="s">
        <v>516</v>
      </c>
    </row>
    <row r="67" spans="2:11" ht="26.4" x14ac:dyDescent="0.25">
      <c r="B67" s="21" t="s">
        <v>537</v>
      </c>
      <c r="C67" s="21" t="s">
        <v>538</v>
      </c>
      <c r="D67" s="77" t="s">
        <v>539</v>
      </c>
      <c r="E67" s="52" t="s">
        <v>411</v>
      </c>
      <c r="F67" s="26">
        <v>36</v>
      </c>
      <c r="G67" s="26">
        <v>180</v>
      </c>
      <c r="H67" s="26">
        <v>106709</v>
      </c>
      <c r="I67" s="26"/>
      <c r="J67" s="26">
        <v>5</v>
      </c>
      <c r="K67" s="21" t="s">
        <v>516</v>
      </c>
    </row>
    <row r="68" spans="2:11" ht="14.4" x14ac:dyDescent="0.3">
      <c r="B68" s="53" t="s">
        <v>5</v>
      </c>
      <c r="C68" s="54"/>
      <c r="D68" s="54"/>
      <c r="E68" s="54"/>
      <c r="F68" s="53">
        <v>347</v>
      </c>
      <c r="G68" s="53">
        <v>1735</v>
      </c>
      <c r="H68" s="53"/>
      <c r="I68" s="53"/>
      <c r="J68" s="53">
        <v>45</v>
      </c>
      <c r="K68" s="55"/>
    </row>
    <row r="69" spans="2:11" x14ac:dyDescent="0.25">
      <c r="B69" s="13"/>
      <c r="C69" s="13"/>
      <c r="E69" s="13"/>
      <c r="F69" s="13"/>
      <c r="G69" s="13"/>
      <c r="H69" s="13"/>
      <c r="I69" s="13"/>
      <c r="J69" s="13"/>
      <c r="K69" s="13"/>
    </row>
    <row r="70" spans="2:11" x14ac:dyDescent="0.25">
      <c r="B70" s="13"/>
      <c r="C70" s="13"/>
      <c r="E70" s="13"/>
      <c r="F70" s="13"/>
      <c r="G70" s="13"/>
      <c r="H70" s="13"/>
      <c r="I70" s="13"/>
      <c r="J70" s="13"/>
      <c r="K70" s="13"/>
    </row>
    <row r="71" spans="2:11" ht="14.4" x14ac:dyDescent="0.3">
      <c r="B71" s="56" t="s">
        <v>540</v>
      </c>
      <c r="C71" s="57" t="s">
        <v>541</v>
      </c>
      <c r="D71" s="55"/>
      <c r="E71" s="55"/>
      <c r="F71" s="55"/>
      <c r="G71" s="55"/>
      <c r="H71" s="55"/>
      <c r="I71" s="55"/>
      <c r="J71" s="55"/>
      <c r="K71" s="55"/>
    </row>
    <row r="74" spans="2:11" x14ac:dyDescent="0.25">
      <c r="B74" s="61"/>
      <c r="C74" s="708" t="s">
        <v>542</v>
      </c>
      <c r="D74" s="708"/>
      <c r="E74" s="708"/>
      <c r="F74" s="708"/>
      <c r="G74" s="708"/>
      <c r="H74" s="708"/>
      <c r="I74" s="708"/>
      <c r="J74" s="708"/>
    </row>
    <row r="75" spans="2:11" ht="26.4" x14ac:dyDescent="0.25">
      <c r="B75" s="491" t="s">
        <v>134</v>
      </c>
      <c r="C75" s="491" t="s">
        <v>403</v>
      </c>
      <c r="D75" s="491" t="s">
        <v>404</v>
      </c>
      <c r="E75" s="491" t="s">
        <v>3</v>
      </c>
      <c r="F75" s="491" t="s">
        <v>405</v>
      </c>
      <c r="G75" s="491" t="s">
        <v>18</v>
      </c>
      <c r="H75" s="491" t="s">
        <v>406</v>
      </c>
      <c r="I75" s="491" t="s">
        <v>406</v>
      </c>
      <c r="J75" s="491" t="s">
        <v>407</v>
      </c>
    </row>
    <row r="76" spans="2:11" ht="26.4" x14ac:dyDescent="0.25">
      <c r="B76" s="63" t="s">
        <v>543</v>
      </c>
      <c r="C76" s="59" t="s">
        <v>544</v>
      </c>
      <c r="D76" s="77" t="s">
        <v>545</v>
      </c>
      <c r="E76" s="28" t="s">
        <v>546</v>
      </c>
      <c r="F76" s="62">
        <v>16</v>
      </c>
      <c r="G76" s="62">
        <v>80</v>
      </c>
      <c r="H76" s="62">
        <v>151523849</v>
      </c>
      <c r="I76" s="62">
        <v>151523849</v>
      </c>
      <c r="J76" s="47">
        <v>5</v>
      </c>
    </row>
    <row r="77" spans="2:11" ht="52.8" x14ac:dyDescent="0.25">
      <c r="B77" s="60" t="s">
        <v>547</v>
      </c>
      <c r="C77" s="60" t="s">
        <v>548</v>
      </c>
      <c r="D77" s="81" t="s">
        <v>549</v>
      </c>
      <c r="E77" s="64" t="s">
        <v>546</v>
      </c>
      <c r="F77" s="49">
        <v>18</v>
      </c>
      <c r="G77" s="49">
        <v>90</v>
      </c>
      <c r="H77" s="60" t="s">
        <v>550</v>
      </c>
      <c r="I77" s="49">
        <v>901127249</v>
      </c>
      <c r="J77" s="49">
        <v>5</v>
      </c>
    </row>
    <row r="78" spans="2:11" ht="26.4" x14ac:dyDescent="0.25">
      <c r="B78" s="63" t="s">
        <v>551</v>
      </c>
      <c r="C78" s="59" t="s">
        <v>552</v>
      </c>
      <c r="D78" s="77" t="s">
        <v>553</v>
      </c>
      <c r="E78" s="28" t="s">
        <v>546</v>
      </c>
      <c r="F78" s="62">
        <v>6</v>
      </c>
      <c r="G78" s="62">
        <v>30</v>
      </c>
      <c r="H78" s="62">
        <v>64261413</v>
      </c>
      <c r="I78" s="62">
        <v>64400415</v>
      </c>
      <c r="J78" s="62">
        <v>5</v>
      </c>
    </row>
    <row r="79" spans="2:11" ht="52.8" x14ac:dyDescent="0.25">
      <c r="B79" s="63" t="s">
        <v>554</v>
      </c>
      <c r="C79" s="59" t="s">
        <v>555</v>
      </c>
      <c r="D79" s="77" t="s">
        <v>556</v>
      </c>
      <c r="E79" s="28" t="s">
        <v>546</v>
      </c>
      <c r="F79" s="62">
        <v>4</v>
      </c>
      <c r="G79" s="62">
        <v>20</v>
      </c>
      <c r="H79" s="62">
        <v>303756873</v>
      </c>
      <c r="I79" s="62"/>
      <c r="J79" s="32"/>
    </row>
    <row r="80" spans="2:11" ht="26.4" x14ac:dyDescent="0.25">
      <c r="B80" s="59" t="s">
        <v>557</v>
      </c>
      <c r="C80" s="59" t="s">
        <v>558</v>
      </c>
      <c r="D80" s="77" t="s">
        <v>449</v>
      </c>
      <c r="E80" s="28" t="s">
        <v>546</v>
      </c>
      <c r="F80" s="62">
        <v>2</v>
      </c>
      <c r="G80" s="62">
        <v>10</v>
      </c>
      <c r="H80" s="62" t="s">
        <v>559</v>
      </c>
      <c r="I80" s="62">
        <v>196330034</v>
      </c>
      <c r="J80" s="47">
        <v>5</v>
      </c>
    </row>
    <row r="81" spans="2:10" ht="26.4" x14ac:dyDescent="0.25">
      <c r="B81" s="59" t="s">
        <v>560</v>
      </c>
      <c r="C81" s="59" t="s">
        <v>561</v>
      </c>
      <c r="D81" s="77" t="s">
        <v>562</v>
      </c>
      <c r="E81" s="28" t="s">
        <v>546</v>
      </c>
      <c r="F81" s="62">
        <v>12</v>
      </c>
      <c r="G81" s="62">
        <v>60</v>
      </c>
      <c r="H81" s="62">
        <v>19920485</v>
      </c>
      <c r="I81" s="62">
        <v>20052891</v>
      </c>
      <c r="J81" s="32">
        <v>5</v>
      </c>
    </row>
    <row r="82" spans="2:10" ht="52.8" x14ac:dyDescent="0.25">
      <c r="B82" s="63" t="s">
        <v>563</v>
      </c>
      <c r="C82" s="58" t="s">
        <v>564</v>
      </c>
      <c r="D82" s="77" t="s">
        <v>565</v>
      </c>
      <c r="E82" s="28" t="s">
        <v>546</v>
      </c>
      <c r="F82" s="62">
        <v>27</v>
      </c>
      <c r="G82" s="62">
        <v>135</v>
      </c>
      <c r="H82" s="62" t="s">
        <v>566</v>
      </c>
      <c r="I82" s="62" t="s">
        <v>566</v>
      </c>
      <c r="J82" s="47">
        <v>5</v>
      </c>
    </row>
    <row r="83" spans="2:10" ht="26.4" x14ac:dyDescent="0.25">
      <c r="B83" s="59" t="s">
        <v>567</v>
      </c>
      <c r="C83" s="59" t="s">
        <v>568</v>
      </c>
      <c r="D83" s="77" t="s">
        <v>166</v>
      </c>
      <c r="E83" s="28" t="s">
        <v>546</v>
      </c>
      <c r="F83" s="62">
        <v>12</v>
      </c>
      <c r="G83" s="62">
        <v>60</v>
      </c>
      <c r="H83" s="62">
        <v>22723362</v>
      </c>
      <c r="I83" s="62">
        <v>24511204</v>
      </c>
      <c r="J83" s="32">
        <v>5</v>
      </c>
    </row>
    <row r="84" spans="2:10" ht="26.4" x14ac:dyDescent="0.25">
      <c r="B84" s="59" t="s">
        <v>569</v>
      </c>
      <c r="C84" s="59" t="s">
        <v>570</v>
      </c>
      <c r="D84" s="77" t="s">
        <v>571</v>
      </c>
      <c r="E84" s="28" t="s">
        <v>546</v>
      </c>
      <c r="F84" s="62">
        <v>3</v>
      </c>
      <c r="G84" s="62">
        <v>15</v>
      </c>
      <c r="H84" s="62">
        <v>53630356</v>
      </c>
      <c r="I84" s="62">
        <v>53738461</v>
      </c>
      <c r="J84" s="32">
        <v>5</v>
      </c>
    </row>
    <row r="85" spans="2:10" x14ac:dyDescent="0.25">
      <c r="B85" s="59" t="s">
        <v>572</v>
      </c>
      <c r="C85" s="59" t="s">
        <v>573</v>
      </c>
      <c r="D85" s="77" t="s">
        <v>574</v>
      </c>
      <c r="E85" s="62" t="s">
        <v>546</v>
      </c>
      <c r="F85" s="62">
        <v>4</v>
      </c>
      <c r="G85" s="62">
        <v>20</v>
      </c>
      <c r="H85" s="62">
        <v>10490557</v>
      </c>
      <c r="I85" s="62">
        <v>10570992</v>
      </c>
      <c r="J85" s="32">
        <v>5</v>
      </c>
    </row>
    <row r="86" spans="2:10" ht="26.4" x14ac:dyDescent="0.25">
      <c r="B86" s="59" t="s">
        <v>575</v>
      </c>
      <c r="C86" s="59" t="s">
        <v>568</v>
      </c>
      <c r="D86" s="77" t="s">
        <v>166</v>
      </c>
      <c r="E86" s="28" t="s">
        <v>546</v>
      </c>
      <c r="F86" s="62">
        <v>6</v>
      </c>
      <c r="G86" s="62">
        <v>30</v>
      </c>
      <c r="H86" s="62">
        <v>178783755</v>
      </c>
      <c r="I86" s="62">
        <v>178920563</v>
      </c>
      <c r="J86" s="62">
        <v>5</v>
      </c>
    </row>
    <row r="87" spans="2:10" ht="105.6" x14ac:dyDescent="0.25">
      <c r="B87" s="59" t="s">
        <v>576</v>
      </c>
      <c r="C87" s="48" t="s">
        <v>577</v>
      </c>
      <c r="D87" s="48" t="s">
        <v>571</v>
      </c>
      <c r="E87" s="49" t="s">
        <v>546</v>
      </c>
      <c r="F87" s="49">
        <v>46</v>
      </c>
      <c r="G87" s="49">
        <v>230</v>
      </c>
      <c r="H87" s="49" t="s">
        <v>578</v>
      </c>
      <c r="I87" s="49">
        <v>190217164</v>
      </c>
      <c r="J87" s="49">
        <v>5</v>
      </c>
    </row>
    <row r="88" spans="2:10" ht="39.6" x14ac:dyDescent="0.25">
      <c r="B88" s="59" t="s">
        <v>579</v>
      </c>
      <c r="C88" s="59" t="s">
        <v>580</v>
      </c>
      <c r="D88" s="77" t="s">
        <v>581</v>
      </c>
      <c r="E88" s="62" t="s">
        <v>546</v>
      </c>
      <c r="F88" s="62">
        <v>8</v>
      </c>
      <c r="G88" s="62">
        <v>40</v>
      </c>
      <c r="H88" s="62">
        <v>82022993</v>
      </c>
      <c r="I88" s="62">
        <v>82090026</v>
      </c>
      <c r="J88" s="62">
        <v>5</v>
      </c>
    </row>
    <row r="89" spans="2:10" x14ac:dyDescent="0.25">
      <c r="B89" s="59" t="s">
        <v>511</v>
      </c>
      <c r="C89" s="59" t="s">
        <v>582</v>
      </c>
      <c r="D89" s="77" t="s">
        <v>583</v>
      </c>
      <c r="E89" s="62" t="s">
        <v>546</v>
      </c>
      <c r="F89" s="62">
        <v>12</v>
      </c>
      <c r="G89" s="62">
        <v>60</v>
      </c>
      <c r="H89" s="62">
        <v>76688144</v>
      </c>
      <c r="I89" s="62">
        <v>76832726</v>
      </c>
      <c r="J89" s="62">
        <v>5</v>
      </c>
    </row>
    <row r="90" spans="2:10" ht="79.2" x14ac:dyDescent="0.25">
      <c r="B90" s="59" t="s">
        <v>584</v>
      </c>
      <c r="C90" s="59" t="s">
        <v>585</v>
      </c>
      <c r="D90" s="77" t="s">
        <v>586</v>
      </c>
      <c r="E90" s="62" t="s">
        <v>546</v>
      </c>
      <c r="F90" s="62">
        <v>17</v>
      </c>
      <c r="G90" s="62">
        <v>85</v>
      </c>
      <c r="H90" s="62">
        <v>25114590</v>
      </c>
      <c r="I90" s="62">
        <v>22958888</v>
      </c>
      <c r="J90" s="62">
        <v>5</v>
      </c>
    </row>
    <row r="91" spans="2:10" x14ac:dyDescent="0.25">
      <c r="B91" s="53" t="s">
        <v>5</v>
      </c>
      <c r="C91" s="54"/>
      <c r="D91" s="54"/>
      <c r="E91" s="54"/>
      <c r="F91" s="53">
        <v>193</v>
      </c>
      <c r="G91" s="53">
        <v>965</v>
      </c>
      <c r="H91" s="53"/>
      <c r="I91" s="53"/>
      <c r="J91" s="53">
        <v>70</v>
      </c>
    </row>
    <row r="92" spans="2:10" x14ac:dyDescent="0.25">
      <c r="B92" s="13"/>
      <c r="C92" s="13"/>
      <c r="E92" s="13"/>
      <c r="F92" s="13"/>
      <c r="G92" s="13"/>
      <c r="H92" s="13"/>
      <c r="I92" s="13"/>
      <c r="J92" s="13"/>
    </row>
    <row r="93" spans="2:10" x14ac:dyDescent="0.25">
      <c r="B93" s="13"/>
      <c r="C93" s="13"/>
      <c r="E93" s="13"/>
      <c r="F93" s="13"/>
      <c r="G93" s="13"/>
      <c r="H93" s="13"/>
      <c r="I93" s="13"/>
      <c r="J93" s="13"/>
    </row>
    <row r="94" spans="2:10" ht="14.4" x14ac:dyDescent="0.3">
      <c r="B94" s="56" t="s">
        <v>540</v>
      </c>
      <c r="C94" s="57" t="s">
        <v>541</v>
      </c>
      <c r="D94" s="55"/>
      <c r="E94" s="55"/>
      <c r="F94" s="55"/>
      <c r="G94" s="55"/>
      <c r="H94" s="55"/>
      <c r="I94" s="55"/>
      <c r="J94" s="55"/>
    </row>
    <row r="98" spans="2:11" x14ac:dyDescent="0.25">
      <c r="B98" s="709" t="s">
        <v>587</v>
      </c>
      <c r="C98" s="709"/>
      <c r="D98" s="709"/>
      <c r="E98" s="709"/>
      <c r="F98" s="709"/>
      <c r="G98" s="709"/>
      <c r="H98" s="709"/>
      <c r="I98" s="709"/>
      <c r="J98" s="709"/>
      <c r="K98" s="710"/>
    </row>
    <row r="99" spans="2:11" ht="26.4" x14ac:dyDescent="0.25">
      <c r="B99" s="492" t="s">
        <v>134</v>
      </c>
      <c r="C99" s="492" t="s">
        <v>588</v>
      </c>
      <c r="D99" s="492" t="s">
        <v>403</v>
      </c>
      <c r="E99" s="492" t="s">
        <v>404</v>
      </c>
      <c r="F99" s="492" t="s">
        <v>3</v>
      </c>
      <c r="G99" s="492" t="s">
        <v>405</v>
      </c>
      <c r="H99" s="492" t="s">
        <v>18</v>
      </c>
      <c r="I99" s="492" t="s">
        <v>406</v>
      </c>
      <c r="J99" s="492" t="s">
        <v>406</v>
      </c>
      <c r="K99" s="493" t="s">
        <v>407</v>
      </c>
    </row>
    <row r="100" spans="2:11" ht="26.4" x14ac:dyDescent="0.25">
      <c r="B100" s="65" t="s">
        <v>589</v>
      </c>
      <c r="C100" s="65">
        <v>1</v>
      </c>
      <c r="D100" s="82" t="s">
        <v>590</v>
      </c>
      <c r="E100" s="65" t="s">
        <v>591</v>
      </c>
      <c r="F100" s="66" t="s">
        <v>592</v>
      </c>
      <c r="G100" s="65">
        <v>36</v>
      </c>
      <c r="H100" s="65">
        <v>180</v>
      </c>
      <c r="I100" s="65">
        <v>145144987</v>
      </c>
      <c r="J100" s="65">
        <v>145260641</v>
      </c>
      <c r="K100" s="67">
        <v>5</v>
      </c>
    </row>
    <row r="101" spans="2:11" ht="66" x14ac:dyDescent="0.25">
      <c r="B101" s="30" t="s">
        <v>593</v>
      </c>
      <c r="C101" s="65">
        <v>2</v>
      </c>
      <c r="D101" s="82" t="s">
        <v>594</v>
      </c>
      <c r="E101" s="65" t="s">
        <v>595</v>
      </c>
      <c r="F101" s="66" t="s">
        <v>592</v>
      </c>
      <c r="G101" s="65">
        <v>3</v>
      </c>
      <c r="H101" s="65">
        <v>15</v>
      </c>
      <c r="I101" s="65">
        <v>4601186</v>
      </c>
      <c r="J101" s="65">
        <v>4601186</v>
      </c>
      <c r="K101" s="65">
        <v>5</v>
      </c>
    </row>
    <row r="102" spans="2:11" x14ac:dyDescent="0.25">
      <c r="B102" s="30">
        <v>37</v>
      </c>
      <c r="C102" s="65">
        <v>3</v>
      </c>
      <c r="D102" s="82" t="s">
        <v>585</v>
      </c>
      <c r="E102" s="65" t="s">
        <v>586</v>
      </c>
      <c r="F102" s="66" t="s">
        <v>592</v>
      </c>
      <c r="G102" s="65">
        <v>1</v>
      </c>
      <c r="H102" s="65">
        <v>5</v>
      </c>
      <c r="I102" s="65">
        <v>23900293</v>
      </c>
      <c r="J102" s="65">
        <v>104697</v>
      </c>
      <c r="K102" s="65">
        <v>5</v>
      </c>
    </row>
    <row r="103" spans="2:11" ht="66" x14ac:dyDescent="0.25">
      <c r="B103" s="65" t="s">
        <v>596</v>
      </c>
      <c r="C103" s="65">
        <v>4</v>
      </c>
      <c r="D103" s="82" t="s">
        <v>597</v>
      </c>
      <c r="E103" s="65" t="s">
        <v>598</v>
      </c>
      <c r="F103" s="66" t="s">
        <v>592</v>
      </c>
      <c r="G103" s="65">
        <v>54</v>
      </c>
      <c r="H103" s="65">
        <v>270</v>
      </c>
      <c r="I103" s="65" t="s">
        <v>599</v>
      </c>
      <c r="J103" s="65">
        <v>25640614</v>
      </c>
      <c r="K103" s="68">
        <v>5</v>
      </c>
    </row>
    <row r="104" spans="2:11" ht="26.4" x14ac:dyDescent="0.25">
      <c r="B104" s="65" t="s">
        <v>600</v>
      </c>
      <c r="C104" s="65">
        <v>5</v>
      </c>
      <c r="D104" s="82" t="s">
        <v>601</v>
      </c>
      <c r="E104" s="65" t="s">
        <v>602</v>
      </c>
      <c r="F104" s="66" t="s">
        <v>592</v>
      </c>
      <c r="G104" s="65">
        <v>40</v>
      </c>
      <c r="H104" s="65">
        <v>200</v>
      </c>
      <c r="I104" s="65">
        <v>33584211</v>
      </c>
      <c r="J104" s="65">
        <v>33769127</v>
      </c>
      <c r="K104" s="67">
        <v>5</v>
      </c>
    </row>
    <row r="105" spans="2:11" ht="66" x14ac:dyDescent="0.25">
      <c r="B105" s="65" t="s">
        <v>603</v>
      </c>
      <c r="C105" s="65">
        <v>6</v>
      </c>
      <c r="D105" s="82" t="s">
        <v>604</v>
      </c>
      <c r="E105" s="65" t="s">
        <v>605</v>
      </c>
      <c r="F105" s="66" t="s">
        <v>592</v>
      </c>
      <c r="G105" s="65">
        <v>14</v>
      </c>
      <c r="H105" s="65">
        <v>70</v>
      </c>
      <c r="I105" s="65">
        <v>179148068</v>
      </c>
      <c r="J105" s="65">
        <v>179339780</v>
      </c>
      <c r="K105" s="69">
        <v>5</v>
      </c>
    </row>
    <row r="106" spans="2:11" ht="52.8" x14ac:dyDescent="0.25">
      <c r="B106" s="30">
        <v>153</v>
      </c>
      <c r="C106" s="65">
        <v>7</v>
      </c>
      <c r="D106" s="70" t="s">
        <v>606</v>
      </c>
      <c r="E106" s="65" t="s">
        <v>607</v>
      </c>
      <c r="F106" s="66" t="s">
        <v>592</v>
      </c>
      <c r="G106" s="65">
        <v>1</v>
      </c>
      <c r="H106" s="65">
        <v>5</v>
      </c>
      <c r="I106" s="65">
        <v>177037766</v>
      </c>
      <c r="J106" s="65">
        <v>199639062</v>
      </c>
      <c r="K106" s="67">
        <v>5</v>
      </c>
    </row>
    <row r="107" spans="2:11" ht="92.4" x14ac:dyDescent="0.25">
      <c r="B107" s="65" t="s">
        <v>608</v>
      </c>
      <c r="C107" s="65">
        <v>8</v>
      </c>
      <c r="D107" s="82" t="s">
        <v>609</v>
      </c>
      <c r="E107" s="65" t="s">
        <v>610</v>
      </c>
      <c r="F107" s="66" t="s">
        <v>592</v>
      </c>
      <c r="G107" s="65">
        <v>11</v>
      </c>
      <c r="H107" s="65">
        <v>55</v>
      </c>
      <c r="I107" s="65">
        <v>21077084</v>
      </c>
      <c r="J107" s="65">
        <v>21177806</v>
      </c>
      <c r="K107" s="69">
        <v>5</v>
      </c>
    </row>
    <row r="108" spans="2:11" ht="66" x14ac:dyDescent="0.25">
      <c r="B108" s="65" t="s">
        <v>611</v>
      </c>
      <c r="C108" s="65">
        <v>9</v>
      </c>
      <c r="D108" s="82" t="s">
        <v>612</v>
      </c>
      <c r="E108" s="65" t="s">
        <v>613</v>
      </c>
      <c r="F108" s="66" t="s">
        <v>592</v>
      </c>
      <c r="G108" s="65">
        <v>11</v>
      </c>
      <c r="H108" s="65">
        <v>55</v>
      </c>
      <c r="I108" s="65">
        <v>2470756</v>
      </c>
      <c r="J108" s="65">
        <v>257877</v>
      </c>
      <c r="K108" s="69">
        <v>5</v>
      </c>
    </row>
    <row r="109" spans="2:11" ht="79.2" x14ac:dyDescent="0.25">
      <c r="B109" s="65" t="s">
        <v>614</v>
      </c>
      <c r="C109" s="65">
        <v>10</v>
      </c>
      <c r="D109" s="82" t="s">
        <v>615</v>
      </c>
      <c r="E109" s="65" t="s">
        <v>616</v>
      </c>
      <c r="F109" s="65" t="s">
        <v>592</v>
      </c>
      <c r="G109" s="65">
        <v>3</v>
      </c>
      <c r="H109" s="65">
        <v>15</v>
      </c>
      <c r="I109" s="65">
        <v>20185500</v>
      </c>
      <c r="J109" s="65"/>
      <c r="K109" s="69"/>
    </row>
    <row r="110" spans="2:11" ht="79.2" x14ac:dyDescent="0.25">
      <c r="B110" s="65" t="s">
        <v>617</v>
      </c>
      <c r="C110" s="65">
        <v>11</v>
      </c>
      <c r="D110" s="82" t="s">
        <v>618</v>
      </c>
      <c r="E110" s="65" t="s">
        <v>619</v>
      </c>
      <c r="F110" s="66" t="s">
        <v>592</v>
      </c>
      <c r="G110" s="65">
        <v>40</v>
      </c>
      <c r="H110" s="65">
        <v>200</v>
      </c>
      <c r="I110" s="65">
        <v>32146641</v>
      </c>
      <c r="J110" s="65">
        <v>32261441</v>
      </c>
      <c r="K110" s="65">
        <v>5</v>
      </c>
    </row>
    <row r="111" spans="2:11" ht="66" x14ac:dyDescent="0.25">
      <c r="B111" s="65" t="s">
        <v>620</v>
      </c>
      <c r="C111" s="65">
        <v>12</v>
      </c>
      <c r="D111" s="82" t="s">
        <v>621</v>
      </c>
      <c r="E111" s="65" t="s">
        <v>598</v>
      </c>
      <c r="F111" s="65" t="s">
        <v>592</v>
      </c>
      <c r="G111" s="65">
        <v>5</v>
      </c>
      <c r="H111" s="65">
        <v>25</v>
      </c>
      <c r="I111" s="65">
        <v>18060472</v>
      </c>
      <c r="J111" s="65">
        <v>18352410</v>
      </c>
      <c r="K111" s="65">
        <v>5</v>
      </c>
    </row>
    <row r="112" spans="2:11" ht="66" x14ac:dyDescent="0.25">
      <c r="B112" s="65" t="s">
        <v>622</v>
      </c>
      <c r="C112" s="65">
        <v>13</v>
      </c>
      <c r="D112" s="82" t="s">
        <v>518</v>
      </c>
      <c r="E112" s="65" t="s">
        <v>623</v>
      </c>
      <c r="F112" s="65" t="s">
        <v>592</v>
      </c>
      <c r="G112" s="65">
        <v>12</v>
      </c>
      <c r="H112" s="65">
        <v>60</v>
      </c>
      <c r="I112" s="65">
        <v>56730383</v>
      </c>
      <c r="J112" s="65">
        <v>56730635</v>
      </c>
      <c r="K112" s="65">
        <v>5</v>
      </c>
    </row>
    <row r="113" spans="2:11" ht="79.2" x14ac:dyDescent="0.25">
      <c r="B113" s="65" t="s">
        <v>624</v>
      </c>
      <c r="C113" s="65">
        <v>14</v>
      </c>
      <c r="D113" s="82" t="s">
        <v>618</v>
      </c>
      <c r="E113" s="65" t="s">
        <v>619</v>
      </c>
      <c r="F113" s="65" t="s">
        <v>592</v>
      </c>
      <c r="G113" s="65">
        <v>4</v>
      </c>
      <c r="H113" s="65">
        <v>20</v>
      </c>
      <c r="I113" s="65">
        <v>135963654</v>
      </c>
      <c r="J113" s="65">
        <v>136079007</v>
      </c>
      <c r="K113" s="65">
        <v>5</v>
      </c>
    </row>
    <row r="114" spans="2:11" x14ac:dyDescent="0.25">
      <c r="B114" s="65" t="s">
        <v>625</v>
      </c>
      <c r="C114" s="65">
        <v>15</v>
      </c>
      <c r="D114" s="82" t="s">
        <v>585</v>
      </c>
      <c r="E114" s="65" t="s">
        <v>586</v>
      </c>
      <c r="F114" s="65" t="s">
        <v>592</v>
      </c>
      <c r="G114" s="65">
        <v>2</v>
      </c>
      <c r="H114" s="65">
        <v>10</v>
      </c>
      <c r="I114" s="65">
        <v>14793451</v>
      </c>
      <c r="J114" s="65">
        <v>14874708</v>
      </c>
      <c r="K114" s="65">
        <v>5</v>
      </c>
    </row>
    <row r="115" spans="2:11" ht="26.4" x14ac:dyDescent="0.25">
      <c r="B115" s="30">
        <v>235</v>
      </c>
      <c r="C115" s="65">
        <v>16</v>
      </c>
      <c r="D115" s="82" t="s">
        <v>626</v>
      </c>
      <c r="E115" s="65" t="s">
        <v>602</v>
      </c>
      <c r="F115" s="65" t="s">
        <v>592</v>
      </c>
      <c r="G115" s="65">
        <v>1</v>
      </c>
      <c r="H115" s="65">
        <v>5</v>
      </c>
      <c r="I115" s="65">
        <v>16705972</v>
      </c>
      <c r="J115" s="65">
        <v>16791485</v>
      </c>
      <c r="K115" s="65">
        <v>5</v>
      </c>
    </row>
    <row r="116" spans="2:11" ht="26.4" x14ac:dyDescent="0.25">
      <c r="B116" s="65" t="s">
        <v>627</v>
      </c>
      <c r="C116" s="65">
        <v>17</v>
      </c>
      <c r="D116" s="82" t="s">
        <v>628</v>
      </c>
      <c r="E116" s="65" t="s">
        <v>629</v>
      </c>
      <c r="F116" s="65" t="s">
        <v>592</v>
      </c>
      <c r="G116" s="65">
        <v>12</v>
      </c>
      <c r="H116" s="65">
        <v>60</v>
      </c>
      <c r="I116" s="65">
        <v>26166023</v>
      </c>
      <c r="J116" s="65">
        <v>26347806</v>
      </c>
      <c r="K116" s="65">
        <v>5</v>
      </c>
    </row>
    <row r="117" spans="2:11" ht="79.2" x14ac:dyDescent="0.25">
      <c r="B117" s="65" t="s">
        <v>630</v>
      </c>
      <c r="C117" s="65">
        <v>18</v>
      </c>
      <c r="D117" s="82" t="s">
        <v>618</v>
      </c>
      <c r="E117" s="65" t="s">
        <v>619</v>
      </c>
      <c r="F117" s="66" t="s">
        <v>592</v>
      </c>
      <c r="G117" s="71">
        <v>2</v>
      </c>
      <c r="H117" s="71">
        <v>10</v>
      </c>
      <c r="I117" s="71">
        <v>51927921</v>
      </c>
      <c r="J117" s="71">
        <v>51986868</v>
      </c>
      <c r="K117" s="71">
        <v>5</v>
      </c>
    </row>
    <row r="118" spans="2:11" x14ac:dyDescent="0.25">
      <c r="B118" s="30">
        <v>250</v>
      </c>
      <c r="C118" s="65">
        <v>19</v>
      </c>
      <c r="D118" s="82" t="s">
        <v>585</v>
      </c>
      <c r="E118" s="65" t="s">
        <v>586</v>
      </c>
      <c r="F118" s="65" t="s">
        <v>592</v>
      </c>
      <c r="G118" s="71">
        <v>1</v>
      </c>
      <c r="H118" s="71">
        <v>5</v>
      </c>
      <c r="I118" s="71">
        <v>55128499</v>
      </c>
      <c r="J118" s="71">
        <v>55223156</v>
      </c>
      <c r="K118" s="71">
        <v>5</v>
      </c>
    </row>
    <row r="119" spans="2:11" ht="39.6" x14ac:dyDescent="0.25">
      <c r="B119" s="65" t="s">
        <v>631</v>
      </c>
      <c r="C119" s="65">
        <v>20</v>
      </c>
      <c r="D119" s="82" t="s">
        <v>632</v>
      </c>
      <c r="E119" s="65" t="s">
        <v>633</v>
      </c>
      <c r="F119" s="65" t="s">
        <v>592</v>
      </c>
      <c r="G119" s="71">
        <v>19</v>
      </c>
      <c r="H119" s="71">
        <v>95</v>
      </c>
      <c r="I119" s="71">
        <v>16645533</v>
      </c>
      <c r="J119" s="71">
        <v>17180119</v>
      </c>
      <c r="K119" s="71">
        <v>5</v>
      </c>
    </row>
    <row r="120" spans="2:11" ht="39.6" x14ac:dyDescent="0.25">
      <c r="B120" s="30">
        <v>273</v>
      </c>
      <c r="C120" s="65">
        <v>21</v>
      </c>
      <c r="D120" s="82" t="s">
        <v>634</v>
      </c>
      <c r="E120" s="65" t="s">
        <v>635</v>
      </c>
      <c r="F120" s="65" t="s">
        <v>592</v>
      </c>
      <c r="G120" s="71">
        <v>1</v>
      </c>
      <c r="H120" s="71">
        <v>5</v>
      </c>
      <c r="I120" s="71">
        <v>61625113</v>
      </c>
      <c r="J120" s="71"/>
      <c r="K120" s="71"/>
    </row>
    <row r="121" spans="2:11" ht="14.4" x14ac:dyDescent="0.3">
      <c r="B121" s="55"/>
      <c r="C121" s="72" t="s">
        <v>5</v>
      </c>
      <c r="D121" s="73"/>
      <c r="E121" s="73"/>
      <c r="F121" s="73"/>
      <c r="G121" s="72">
        <v>160</v>
      </c>
      <c r="H121" s="72">
        <v>1265</v>
      </c>
      <c r="I121" s="72"/>
      <c r="J121" s="72"/>
      <c r="K121" s="72">
        <v>90</v>
      </c>
    </row>
    <row r="124" spans="2:11" x14ac:dyDescent="0.25">
      <c r="C124" s="74" t="s">
        <v>636</v>
      </c>
    </row>
    <row r="127" spans="2:11" x14ac:dyDescent="0.25">
      <c r="B127" s="703" t="s">
        <v>542</v>
      </c>
      <c r="C127" s="703"/>
      <c r="D127" s="703"/>
      <c r="E127" s="703"/>
      <c r="F127" s="703"/>
      <c r="G127" s="703"/>
      <c r="H127" s="703"/>
      <c r="I127" s="703"/>
      <c r="J127" s="703"/>
      <c r="K127" s="704"/>
    </row>
    <row r="128" spans="2:11" ht="26.4" x14ac:dyDescent="0.25">
      <c r="B128" s="492" t="s">
        <v>637</v>
      </c>
      <c r="C128" s="494" t="s">
        <v>588</v>
      </c>
      <c r="D128" s="495" t="s">
        <v>403</v>
      </c>
      <c r="E128" s="494" t="s">
        <v>404</v>
      </c>
      <c r="F128" s="494" t="s">
        <v>3</v>
      </c>
      <c r="G128" s="494" t="s">
        <v>405</v>
      </c>
      <c r="H128" s="494" t="s">
        <v>18</v>
      </c>
      <c r="I128" s="494" t="s">
        <v>406</v>
      </c>
      <c r="J128" s="494" t="s">
        <v>406</v>
      </c>
      <c r="K128" s="496" t="s">
        <v>407</v>
      </c>
    </row>
    <row r="129" spans="2:11" x14ac:dyDescent="0.25">
      <c r="B129" s="79" t="s">
        <v>638</v>
      </c>
      <c r="C129" s="83">
        <v>1</v>
      </c>
      <c r="D129" s="82" t="s">
        <v>639</v>
      </c>
      <c r="E129" s="83" t="s">
        <v>640</v>
      </c>
      <c r="F129" s="84" t="s">
        <v>641</v>
      </c>
      <c r="G129" s="83">
        <v>2</v>
      </c>
      <c r="H129" s="83">
        <v>10</v>
      </c>
      <c r="I129" s="83">
        <v>169835893</v>
      </c>
      <c r="J129" s="83"/>
      <c r="K129" s="85" t="s">
        <v>642</v>
      </c>
    </row>
    <row r="130" spans="2:11" ht="39.6" x14ac:dyDescent="0.25">
      <c r="B130" s="79" t="s">
        <v>643</v>
      </c>
      <c r="C130" s="83">
        <v>2</v>
      </c>
      <c r="D130" s="82" t="s">
        <v>644</v>
      </c>
      <c r="E130" s="82" t="s">
        <v>166</v>
      </c>
      <c r="F130" s="86" t="s">
        <v>641</v>
      </c>
      <c r="G130" s="83">
        <v>18</v>
      </c>
      <c r="H130" s="83">
        <v>90</v>
      </c>
      <c r="I130" s="82">
        <v>181523422</v>
      </c>
      <c r="J130" s="82">
        <v>175739025</v>
      </c>
      <c r="K130" s="83">
        <v>5</v>
      </c>
    </row>
    <row r="131" spans="2:11" x14ac:dyDescent="0.25">
      <c r="B131" s="79" t="s">
        <v>645</v>
      </c>
      <c r="C131" s="83">
        <v>3</v>
      </c>
      <c r="D131" s="82" t="s">
        <v>646</v>
      </c>
      <c r="E131" s="83" t="s">
        <v>647</v>
      </c>
      <c r="F131" s="84" t="s">
        <v>641</v>
      </c>
      <c r="G131" s="83">
        <v>4</v>
      </c>
      <c r="H131" s="83">
        <v>20</v>
      </c>
      <c r="I131" s="83">
        <v>8813</v>
      </c>
      <c r="J131" s="83">
        <v>8813</v>
      </c>
      <c r="K131" s="83">
        <v>5</v>
      </c>
    </row>
    <row r="132" spans="2:11" x14ac:dyDescent="0.25">
      <c r="B132" s="79" t="s">
        <v>648</v>
      </c>
      <c r="C132" s="83">
        <v>4</v>
      </c>
      <c r="D132" s="82" t="s">
        <v>515</v>
      </c>
      <c r="E132" s="82" t="s">
        <v>364</v>
      </c>
      <c r="F132" s="84" t="s">
        <v>641</v>
      </c>
      <c r="G132" s="83">
        <v>6</v>
      </c>
      <c r="H132" s="83">
        <v>30</v>
      </c>
      <c r="I132" s="83">
        <v>243660329</v>
      </c>
      <c r="J132" s="83">
        <v>243660329</v>
      </c>
      <c r="K132" s="87">
        <v>5</v>
      </c>
    </row>
    <row r="133" spans="2:11" x14ac:dyDescent="0.25">
      <c r="B133" s="79">
        <v>300</v>
      </c>
      <c r="C133" s="83">
        <v>5</v>
      </c>
      <c r="D133" s="82" t="s">
        <v>626</v>
      </c>
      <c r="E133" s="83" t="s">
        <v>602</v>
      </c>
      <c r="F133" s="84" t="s">
        <v>641</v>
      </c>
      <c r="G133" s="83">
        <v>1</v>
      </c>
      <c r="H133" s="83">
        <v>5</v>
      </c>
      <c r="I133" s="82">
        <v>62301276</v>
      </c>
      <c r="J133" s="83">
        <v>62418805</v>
      </c>
      <c r="K133" s="85">
        <v>5</v>
      </c>
    </row>
    <row r="134" spans="2:11" x14ac:dyDescent="0.25">
      <c r="B134" s="79" t="s">
        <v>649</v>
      </c>
      <c r="C134" s="83">
        <v>6</v>
      </c>
      <c r="D134" s="82" t="s">
        <v>650</v>
      </c>
      <c r="E134" s="83" t="s">
        <v>651</v>
      </c>
      <c r="F134" s="84" t="s">
        <v>641</v>
      </c>
      <c r="G134" s="83">
        <v>25</v>
      </c>
      <c r="H134" s="83">
        <v>125</v>
      </c>
      <c r="I134" s="83" t="s">
        <v>652</v>
      </c>
      <c r="J134" s="92">
        <v>85836</v>
      </c>
      <c r="K134" s="88">
        <v>5</v>
      </c>
    </row>
    <row r="135" spans="2:11" x14ac:dyDescent="0.25">
      <c r="B135" s="79" t="s">
        <v>653</v>
      </c>
      <c r="C135" s="83">
        <v>7</v>
      </c>
      <c r="D135" s="70" t="s">
        <v>654</v>
      </c>
      <c r="E135" s="83" t="s">
        <v>655</v>
      </c>
      <c r="F135" s="84" t="s">
        <v>641</v>
      </c>
      <c r="G135" s="83">
        <v>61</v>
      </c>
      <c r="H135" s="83">
        <v>305</v>
      </c>
      <c r="I135" s="83">
        <v>22851771</v>
      </c>
      <c r="J135" s="83">
        <v>23022009</v>
      </c>
      <c r="K135" s="85">
        <v>5</v>
      </c>
    </row>
    <row r="136" spans="2:11" ht="26.4" x14ac:dyDescent="0.25">
      <c r="B136" s="79" t="s">
        <v>656</v>
      </c>
      <c r="C136" s="83">
        <v>8</v>
      </c>
      <c r="D136" s="82" t="s">
        <v>657</v>
      </c>
      <c r="E136" s="82" t="s">
        <v>658</v>
      </c>
      <c r="F136" s="86" t="s">
        <v>641</v>
      </c>
      <c r="G136" s="82">
        <v>17</v>
      </c>
      <c r="H136" s="83">
        <v>85</v>
      </c>
      <c r="I136" s="83">
        <v>20542645</v>
      </c>
      <c r="J136" s="83">
        <v>24264597</v>
      </c>
      <c r="K136" s="88">
        <v>5</v>
      </c>
    </row>
    <row r="137" spans="2:11" x14ac:dyDescent="0.25">
      <c r="B137" s="79" t="s">
        <v>659</v>
      </c>
      <c r="C137" s="83">
        <v>9</v>
      </c>
      <c r="D137" s="82" t="s">
        <v>660</v>
      </c>
      <c r="E137" s="83" t="s">
        <v>661</v>
      </c>
      <c r="F137" s="83" t="s">
        <v>641</v>
      </c>
      <c r="G137" s="83">
        <v>23</v>
      </c>
      <c r="H137" s="83">
        <v>115</v>
      </c>
      <c r="I137" s="83">
        <v>306178</v>
      </c>
      <c r="J137" s="83">
        <v>306180</v>
      </c>
      <c r="K137" s="88">
        <v>5</v>
      </c>
    </row>
    <row r="138" spans="2:11" x14ac:dyDescent="0.25">
      <c r="B138" s="79" t="s">
        <v>662</v>
      </c>
      <c r="C138" s="83">
        <v>10</v>
      </c>
      <c r="D138" s="82" t="s">
        <v>663</v>
      </c>
      <c r="E138" s="83" t="s">
        <v>664</v>
      </c>
      <c r="F138" s="84" t="s">
        <v>641</v>
      </c>
      <c r="G138" s="83">
        <v>6</v>
      </c>
      <c r="H138" s="83">
        <v>30</v>
      </c>
      <c r="I138" s="93">
        <v>187061</v>
      </c>
      <c r="J138" s="83"/>
      <c r="K138" s="83"/>
    </row>
    <row r="139" spans="2:11" ht="26.4" x14ac:dyDescent="0.25">
      <c r="B139" s="83" t="s">
        <v>665</v>
      </c>
      <c r="C139" s="83">
        <v>11</v>
      </c>
      <c r="D139" s="82" t="s">
        <v>532</v>
      </c>
      <c r="E139" s="82" t="s">
        <v>533</v>
      </c>
      <c r="F139" s="83" t="s">
        <v>641</v>
      </c>
      <c r="G139" s="83">
        <v>31</v>
      </c>
      <c r="H139" s="83">
        <v>155</v>
      </c>
      <c r="I139" s="83">
        <v>81200338</v>
      </c>
      <c r="J139" s="83">
        <v>81445054</v>
      </c>
      <c r="K139" s="83">
        <v>5</v>
      </c>
    </row>
    <row r="140" spans="2:11" x14ac:dyDescent="0.25">
      <c r="B140" s="83" t="s">
        <v>666</v>
      </c>
      <c r="C140" s="83">
        <v>12</v>
      </c>
      <c r="D140" s="82" t="s">
        <v>667</v>
      </c>
      <c r="E140" s="83" t="s">
        <v>668</v>
      </c>
      <c r="F140" s="83" t="s">
        <v>641</v>
      </c>
      <c r="G140" s="83">
        <v>17</v>
      </c>
      <c r="H140" s="83">
        <v>85</v>
      </c>
      <c r="I140" s="83">
        <v>241852</v>
      </c>
      <c r="J140" s="83">
        <v>241852</v>
      </c>
      <c r="K140" s="83">
        <v>5</v>
      </c>
    </row>
    <row r="141" spans="2:11" x14ac:dyDescent="0.25">
      <c r="B141" s="83" t="s">
        <v>669</v>
      </c>
      <c r="C141" s="83">
        <v>13</v>
      </c>
      <c r="D141" s="70" t="s">
        <v>654</v>
      </c>
      <c r="E141" s="83" t="s">
        <v>655</v>
      </c>
      <c r="F141" s="84" t="s">
        <v>641</v>
      </c>
      <c r="G141" s="83">
        <v>3</v>
      </c>
      <c r="H141" s="83">
        <v>15</v>
      </c>
      <c r="I141" s="83">
        <v>4021542</v>
      </c>
      <c r="J141" s="83">
        <v>4083242</v>
      </c>
      <c r="K141" s="83">
        <v>5</v>
      </c>
    </row>
    <row r="142" spans="2:11" x14ac:dyDescent="0.25">
      <c r="B142" s="83" t="s">
        <v>670</v>
      </c>
      <c r="C142" s="83">
        <v>14</v>
      </c>
      <c r="D142" s="82" t="s">
        <v>671</v>
      </c>
      <c r="E142" s="83" t="s">
        <v>459</v>
      </c>
      <c r="F142" s="83" t="s">
        <v>641</v>
      </c>
      <c r="G142" s="83">
        <v>6</v>
      </c>
      <c r="H142" s="83">
        <v>30</v>
      </c>
      <c r="I142" s="83" t="s">
        <v>672</v>
      </c>
      <c r="J142" s="83" t="s">
        <v>673</v>
      </c>
      <c r="K142" s="83"/>
    </row>
    <row r="143" spans="2:11" x14ac:dyDescent="0.25">
      <c r="B143" s="83" t="s">
        <v>674</v>
      </c>
      <c r="C143" s="83">
        <v>15</v>
      </c>
      <c r="D143" s="82" t="s">
        <v>675</v>
      </c>
      <c r="E143" s="83" t="s">
        <v>476</v>
      </c>
      <c r="F143" s="83" t="s">
        <v>641</v>
      </c>
      <c r="G143" s="83">
        <v>10</v>
      </c>
      <c r="H143" s="83">
        <v>50</v>
      </c>
      <c r="I143" s="83">
        <v>57182734</v>
      </c>
      <c r="J143" s="83"/>
      <c r="K143" s="83"/>
    </row>
    <row r="144" spans="2:11" x14ac:dyDescent="0.25">
      <c r="B144" s="83" t="s">
        <v>676</v>
      </c>
      <c r="C144" s="83">
        <v>16</v>
      </c>
      <c r="D144" s="82" t="s">
        <v>677</v>
      </c>
      <c r="E144" s="83" t="s">
        <v>678</v>
      </c>
      <c r="F144" s="83" t="s">
        <v>641</v>
      </c>
      <c r="G144" s="83">
        <v>10</v>
      </c>
      <c r="H144" s="83">
        <v>50</v>
      </c>
      <c r="I144" s="83">
        <v>13117551</v>
      </c>
      <c r="J144" s="83"/>
      <c r="K144" s="83"/>
    </row>
    <row r="145" spans="2:11" x14ac:dyDescent="0.25">
      <c r="B145" s="83" t="s">
        <v>679</v>
      </c>
      <c r="C145" s="83">
        <v>17</v>
      </c>
      <c r="D145" s="82" t="s">
        <v>680</v>
      </c>
      <c r="E145" s="83" t="s">
        <v>681</v>
      </c>
      <c r="F145" s="84" t="s">
        <v>641</v>
      </c>
      <c r="G145" s="89">
        <v>11</v>
      </c>
      <c r="H145" s="89">
        <v>55</v>
      </c>
      <c r="I145" s="89">
        <v>78611894</v>
      </c>
      <c r="J145" s="89"/>
      <c r="K145" s="89"/>
    </row>
    <row r="146" spans="2:11" x14ac:dyDescent="0.25">
      <c r="B146" s="83" t="s">
        <v>682</v>
      </c>
      <c r="C146" s="83">
        <v>18</v>
      </c>
      <c r="D146" s="82" t="s">
        <v>680</v>
      </c>
      <c r="E146" s="83" t="s">
        <v>683</v>
      </c>
      <c r="F146" s="83" t="s">
        <v>641</v>
      </c>
      <c r="G146" s="89">
        <v>4</v>
      </c>
      <c r="H146" s="89">
        <v>20</v>
      </c>
      <c r="I146" s="89">
        <v>78611894</v>
      </c>
      <c r="J146" s="89"/>
      <c r="K146" s="89"/>
    </row>
    <row r="147" spans="2:11" x14ac:dyDescent="0.25">
      <c r="B147" s="83" t="s">
        <v>684</v>
      </c>
      <c r="C147" s="83">
        <v>19</v>
      </c>
      <c r="D147" s="82" t="s">
        <v>685</v>
      </c>
      <c r="E147" s="83" t="s">
        <v>686</v>
      </c>
      <c r="F147" s="83" t="s">
        <v>641</v>
      </c>
      <c r="G147" s="89">
        <v>37</v>
      </c>
      <c r="H147" s="89">
        <v>185</v>
      </c>
      <c r="I147" s="89" t="s">
        <v>687</v>
      </c>
      <c r="J147" s="89">
        <v>17839566</v>
      </c>
      <c r="K147" s="89">
        <v>5</v>
      </c>
    </row>
    <row r="148" spans="2:11" x14ac:dyDescent="0.25">
      <c r="B148" s="83" t="s">
        <v>688</v>
      </c>
      <c r="C148" s="83">
        <v>20</v>
      </c>
      <c r="D148" s="82" t="s">
        <v>689</v>
      </c>
      <c r="E148" s="83" t="s">
        <v>690</v>
      </c>
      <c r="F148" s="83" t="s">
        <v>641</v>
      </c>
      <c r="G148" s="89">
        <v>6</v>
      </c>
      <c r="H148" s="89">
        <v>30</v>
      </c>
      <c r="I148" s="89">
        <v>49858047</v>
      </c>
      <c r="J148" s="89">
        <v>38000</v>
      </c>
      <c r="K148" s="89">
        <v>5</v>
      </c>
    </row>
    <row r="149" spans="2:11" x14ac:dyDescent="0.25">
      <c r="B149" s="83" t="s">
        <v>691</v>
      </c>
      <c r="C149" s="83">
        <v>21</v>
      </c>
      <c r="D149" s="82" t="s">
        <v>692</v>
      </c>
      <c r="E149" s="83" t="s">
        <v>693</v>
      </c>
      <c r="F149" s="83" t="s">
        <v>641</v>
      </c>
      <c r="G149" s="89">
        <v>16</v>
      </c>
      <c r="H149" s="89">
        <v>80</v>
      </c>
      <c r="I149" s="89">
        <v>69264020</v>
      </c>
      <c r="J149" s="89"/>
      <c r="K149" s="89"/>
    </row>
    <row r="150" spans="2:11" x14ac:dyDescent="0.25">
      <c r="B150" s="83" t="s">
        <v>694</v>
      </c>
      <c r="C150" s="83">
        <v>22</v>
      </c>
      <c r="D150" s="82" t="s">
        <v>695</v>
      </c>
      <c r="E150" s="83" t="s">
        <v>696</v>
      </c>
      <c r="F150" s="83" t="s">
        <v>641</v>
      </c>
      <c r="G150" s="89">
        <v>9</v>
      </c>
      <c r="H150" s="89">
        <v>45</v>
      </c>
      <c r="I150" s="89">
        <v>80600759</v>
      </c>
      <c r="J150" s="89">
        <v>80726077</v>
      </c>
      <c r="K150" s="89">
        <v>5</v>
      </c>
    </row>
    <row r="151" spans="2:11" x14ac:dyDescent="0.25">
      <c r="B151" s="83" t="s">
        <v>697</v>
      </c>
      <c r="C151" s="83">
        <v>23</v>
      </c>
      <c r="D151" s="82" t="s">
        <v>698</v>
      </c>
      <c r="E151" s="83" t="s">
        <v>699</v>
      </c>
      <c r="F151" s="83" t="s">
        <v>641</v>
      </c>
      <c r="G151" s="89">
        <v>23</v>
      </c>
      <c r="H151" s="89">
        <v>115</v>
      </c>
      <c r="I151" s="94">
        <v>6170438</v>
      </c>
      <c r="J151" s="89"/>
      <c r="K151" s="89"/>
    </row>
    <row r="152" spans="2:11" x14ac:dyDescent="0.25">
      <c r="B152" s="83" t="s">
        <v>700</v>
      </c>
      <c r="C152" s="83">
        <v>24</v>
      </c>
      <c r="D152" s="82" t="s">
        <v>701</v>
      </c>
      <c r="E152" s="83" t="s">
        <v>702</v>
      </c>
      <c r="F152" s="83" t="s">
        <v>641</v>
      </c>
      <c r="G152" s="89">
        <v>7</v>
      </c>
      <c r="H152" s="89">
        <v>35</v>
      </c>
      <c r="I152" s="89">
        <v>17358507</v>
      </c>
      <c r="J152" s="89">
        <v>18511232</v>
      </c>
      <c r="K152" s="89">
        <v>5</v>
      </c>
    </row>
    <row r="153" spans="2:11" x14ac:dyDescent="0.25">
      <c r="B153" s="83" t="s">
        <v>703</v>
      </c>
      <c r="C153" s="83">
        <v>25</v>
      </c>
      <c r="D153" s="82" t="s">
        <v>704</v>
      </c>
      <c r="E153" s="83" t="s">
        <v>705</v>
      </c>
      <c r="F153" s="83" t="s">
        <v>641</v>
      </c>
      <c r="G153" s="89">
        <v>22</v>
      </c>
      <c r="H153" s="89">
        <v>110</v>
      </c>
      <c r="I153" s="95">
        <v>547478020900</v>
      </c>
      <c r="J153" s="89"/>
      <c r="K153" s="89"/>
    </row>
    <row r="154" spans="2:11" x14ac:dyDescent="0.25">
      <c r="B154" s="83" t="s">
        <v>706</v>
      </c>
      <c r="C154" s="83">
        <v>26</v>
      </c>
      <c r="D154" s="82" t="s">
        <v>707</v>
      </c>
      <c r="E154" s="83" t="s">
        <v>708</v>
      </c>
      <c r="F154" s="83" t="s">
        <v>641</v>
      </c>
      <c r="G154" s="89">
        <v>38</v>
      </c>
      <c r="H154" s="89">
        <v>190</v>
      </c>
      <c r="I154" s="96">
        <v>709436</v>
      </c>
      <c r="J154" s="96">
        <v>735145</v>
      </c>
      <c r="K154" s="89">
        <v>5</v>
      </c>
    </row>
    <row r="155" spans="2:11" x14ac:dyDescent="0.25">
      <c r="B155" s="83" t="s">
        <v>709</v>
      </c>
      <c r="C155" s="83">
        <v>27</v>
      </c>
      <c r="D155" s="82" t="s">
        <v>609</v>
      </c>
      <c r="E155" s="83" t="s">
        <v>710</v>
      </c>
      <c r="F155" s="83" t="s">
        <v>641</v>
      </c>
      <c r="G155" s="89">
        <v>74</v>
      </c>
      <c r="H155" s="89">
        <v>370</v>
      </c>
      <c r="I155" s="89">
        <v>7793025</v>
      </c>
      <c r="J155" s="89">
        <v>7961301</v>
      </c>
      <c r="K155" s="89">
        <v>5</v>
      </c>
    </row>
    <row r="156" spans="2:11" x14ac:dyDescent="0.25">
      <c r="B156" s="83" t="s">
        <v>711</v>
      </c>
      <c r="C156" s="83">
        <v>28</v>
      </c>
      <c r="D156" s="82" t="s">
        <v>712</v>
      </c>
      <c r="E156" s="83" t="s">
        <v>713</v>
      </c>
      <c r="F156" s="83" t="s">
        <v>641</v>
      </c>
      <c r="G156" s="89">
        <v>11</v>
      </c>
      <c r="H156" s="89">
        <v>55</v>
      </c>
      <c r="I156" s="89">
        <v>144657991</v>
      </c>
      <c r="J156" s="89"/>
      <c r="K156" s="89">
        <v>5</v>
      </c>
    </row>
    <row r="157" spans="2:11" x14ac:dyDescent="0.25">
      <c r="B157" s="83" t="s">
        <v>714</v>
      </c>
      <c r="C157" s="83">
        <v>29</v>
      </c>
      <c r="D157" s="82" t="s">
        <v>715</v>
      </c>
      <c r="E157" s="83" t="s">
        <v>716</v>
      </c>
      <c r="F157" s="83" t="s">
        <v>641</v>
      </c>
      <c r="G157" s="89">
        <v>12</v>
      </c>
      <c r="H157" s="89">
        <v>60</v>
      </c>
      <c r="I157" s="89">
        <v>160721452</v>
      </c>
      <c r="J157" s="89">
        <v>161015031</v>
      </c>
      <c r="K157" s="89">
        <v>5</v>
      </c>
    </row>
    <row r="158" spans="2:11" x14ac:dyDescent="0.25">
      <c r="B158" s="83" t="s">
        <v>717</v>
      </c>
      <c r="C158" s="83">
        <v>30</v>
      </c>
      <c r="D158" s="82" t="s">
        <v>718</v>
      </c>
      <c r="E158" s="83" t="s">
        <v>719</v>
      </c>
      <c r="F158" s="83" t="s">
        <v>641</v>
      </c>
      <c r="G158" s="89">
        <v>13</v>
      </c>
      <c r="H158" s="89">
        <v>65</v>
      </c>
      <c r="I158" s="89">
        <v>17085655</v>
      </c>
      <c r="J158" s="89"/>
      <c r="K158" s="89"/>
    </row>
    <row r="159" spans="2:11" x14ac:dyDescent="0.25">
      <c r="B159" s="83" t="s">
        <v>720</v>
      </c>
      <c r="C159" s="83">
        <v>31</v>
      </c>
      <c r="D159" s="82" t="s">
        <v>721</v>
      </c>
      <c r="E159" s="83" t="s">
        <v>722</v>
      </c>
      <c r="F159" s="83" t="s">
        <v>641</v>
      </c>
      <c r="G159" s="89">
        <v>4</v>
      </c>
      <c r="H159" s="89">
        <v>20</v>
      </c>
      <c r="I159" s="89">
        <v>173026419</v>
      </c>
      <c r="J159" s="89">
        <v>173553569</v>
      </c>
      <c r="K159" s="89">
        <v>5</v>
      </c>
    </row>
    <row r="160" spans="2:11" x14ac:dyDescent="0.25">
      <c r="B160" s="83" t="s">
        <v>723</v>
      </c>
      <c r="C160" s="83">
        <v>32</v>
      </c>
      <c r="D160" s="82" t="s">
        <v>695</v>
      </c>
      <c r="E160" s="83" t="s">
        <v>724</v>
      </c>
      <c r="F160" s="83" t="s">
        <v>641</v>
      </c>
      <c r="G160" s="89">
        <v>4</v>
      </c>
      <c r="H160" s="89">
        <v>20</v>
      </c>
      <c r="I160" s="89">
        <v>1617099853</v>
      </c>
      <c r="J160" s="89">
        <v>161860876</v>
      </c>
      <c r="K160" s="89">
        <v>5</v>
      </c>
    </row>
    <row r="161" spans="2:11" x14ac:dyDescent="0.25">
      <c r="B161" s="83" t="s">
        <v>725</v>
      </c>
      <c r="C161" s="83">
        <v>33</v>
      </c>
      <c r="D161" s="82" t="s">
        <v>726</v>
      </c>
      <c r="E161" s="83" t="s">
        <v>727</v>
      </c>
      <c r="F161" s="83" t="s">
        <v>641</v>
      </c>
      <c r="G161" s="89">
        <v>10</v>
      </c>
      <c r="H161" s="89">
        <v>50</v>
      </c>
      <c r="I161" s="89">
        <v>134360302</v>
      </c>
      <c r="J161" s="89">
        <v>135185193</v>
      </c>
      <c r="K161" s="89">
        <v>5</v>
      </c>
    </row>
    <row r="162" spans="2:11" x14ac:dyDescent="0.25">
      <c r="B162" s="83" t="s">
        <v>728</v>
      </c>
      <c r="C162" s="83">
        <v>34</v>
      </c>
      <c r="D162" s="82" t="s">
        <v>729</v>
      </c>
      <c r="E162" s="83" t="s">
        <v>730</v>
      </c>
      <c r="F162" s="83" t="s">
        <v>641</v>
      </c>
      <c r="G162" s="89">
        <v>3</v>
      </c>
      <c r="H162" s="89">
        <v>15</v>
      </c>
      <c r="I162" s="89">
        <v>97505297</v>
      </c>
      <c r="J162" s="89">
        <v>97609573</v>
      </c>
      <c r="K162" s="89">
        <v>5</v>
      </c>
    </row>
    <row r="163" spans="2:11" x14ac:dyDescent="0.25">
      <c r="B163" s="83" t="s">
        <v>731</v>
      </c>
      <c r="C163" s="83">
        <v>35</v>
      </c>
      <c r="D163" s="82" t="s">
        <v>582</v>
      </c>
      <c r="E163" s="83" t="s">
        <v>583</v>
      </c>
      <c r="F163" s="83" t="s">
        <v>641</v>
      </c>
      <c r="G163" s="89">
        <v>17</v>
      </c>
      <c r="H163" s="89">
        <v>85</v>
      </c>
      <c r="I163" s="89">
        <v>95170930</v>
      </c>
      <c r="J163" s="89">
        <v>95267756</v>
      </c>
      <c r="K163" s="89">
        <v>5</v>
      </c>
    </row>
    <row r="164" spans="2:11" x14ac:dyDescent="0.25">
      <c r="B164" s="83" t="s">
        <v>732</v>
      </c>
      <c r="C164" s="83">
        <v>36</v>
      </c>
      <c r="D164" s="82" t="s">
        <v>733</v>
      </c>
      <c r="E164" s="83" t="s">
        <v>734</v>
      </c>
      <c r="F164" s="83" t="s">
        <v>641</v>
      </c>
      <c r="G164" s="89">
        <v>12</v>
      </c>
      <c r="H164" s="89">
        <v>60</v>
      </c>
      <c r="I164" s="89">
        <v>23806071</v>
      </c>
      <c r="J164" s="89">
        <v>23899974</v>
      </c>
      <c r="K164" s="89">
        <v>5</v>
      </c>
    </row>
    <row r="165" spans="2:11" x14ac:dyDescent="0.25">
      <c r="B165" s="78">
        <v>866</v>
      </c>
      <c r="C165" s="83">
        <v>37</v>
      </c>
      <c r="D165" s="82" t="s">
        <v>701</v>
      </c>
      <c r="E165" s="83" t="s">
        <v>702</v>
      </c>
      <c r="F165" s="83" t="s">
        <v>641</v>
      </c>
      <c r="G165" s="89">
        <v>1</v>
      </c>
      <c r="H165" s="89">
        <v>5</v>
      </c>
      <c r="I165" s="89">
        <v>46491939</v>
      </c>
      <c r="J165" s="89">
        <v>46595062</v>
      </c>
      <c r="K165" s="89">
        <v>5</v>
      </c>
    </row>
    <row r="166" spans="2:11" x14ac:dyDescent="0.25">
      <c r="B166" s="83" t="s">
        <v>735</v>
      </c>
      <c r="C166" s="83">
        <v>38</v>
      </c>
      <c r="D166" s="82" t="s">
        <v>594</v>
      </c>
      <c r="E166" s="83" t="s">
        <v>736</v>
      </c>
      <c r="F166" s="83" t="s">
        <v>641</v>
      </c>
      <c r="G166" s="89">
        <v>15</v>
      </c>
      <c r="H166" s="89">
        <v>75</v>
      </c>
      <c r="I166" s="89">
        <v>32599511</v>
      </c>
      <c r="J166" s="89">
        <v>32775081</v>
      </c>
      <c r="K166" s="89">
        <v>5</v>
      </c>
    </row>
    <row r="167" spans="2:11" ht="26.4" x14ac:dyDescent="0.25">
      <c r="B167" s="83" t="s">
        <v>737</v>
      </c>
      <c r="C167" s="83">
        <v>39</v>
      </c>
      <c r="D167" s="82" t="s">
        <v>738</v>
      </c>
      <c r="E167" s="83" t="s">
        <v>739</v>
      </c>
      <c r="F167" s="83" t="s">
        <v>641</v>
      </c>
      <c r="G167" s="89">
        <v>11</v>
      </c>
      <c r="H167" s="89">
        <v>55</v>
      </c>
      <c r="I167" s="89">
        <v>41324863</v>
      </c>
      <c r="J167" s="89">
        <v>44100298</v>
      </c>
      <c r="K167" s="89">
        <v>5</v>
      </c>
    </row>
    <row r="168" spans="2:11" x14ac:dyDescent="0.25">
      <c r="B168" s="83" t="s">
        <v>740</v>
      </c>
      <c r="C168" s="83">
        <v>40</v>
      </c>
      <c r="D168" s="82" t="s">
        <v>689</v>
      </c>
      <c r="E168" s="83" t="s">
        <v>741</v>
      </c>
      <c r="F168" s="83" t="s">
        <v>641</v>
      </c>
      <c r="G168" s="89">
        <v>9</v>
      </c>
      <c r="H168" s="89">
        <v>45</v>
      </c>
      <c r="I168" s="89">
        <v>21688669</v>
      </c>
      <c r="J168" s="89">
        <v>22697757</v>
      </c>
      <c r="K168" s="89">
        <v>5</v>
      </c>
    </row>
    <row r="169" spans="2:11" x14ac:dyDescent="0.25">
      <c r="B169" s="83" t="s">
        <v>742</v>
      </c>
      <c r="C169" s="83">
        <v>41</v>
      </c>
      <c r="D169" s="82" t="s">
        <v>743</v>
      </c>
      <c r="E169" s="83" t="s">
        <v>744</v>
      </c>
      <c r="F169" s="83" t="s">
        <v>641</v>
      </c>
      <c r="G169" s="89">
        <v>11</v>
      </c>
      <c r="H169" s="89">
        <v>55</v>
      </c>
      <c r="I169" s="89">
        <v>8083068</v>
      </c>
      <c r="J169" s="89">
        <v>8847352</v>
      </c>
      <c r="K169" s="89">
        <v>5</v>
      </c>
    </row>
    <row r="170" spans="2:11" x14ac:dyDescent="0.25">
      <c r="B170" s="83" t="s">
        <v>745</v>
      </c>
      <c r="C170" s="83">
        <v>42</v>
      </c>
      <c r="D170" s="82" t="s">
        <v>444</v>
      </c>
      <c r="E170" s="83" t="s">
        <v>746</v>
      </c>
      <c r="F170" s="83" t="s">
        <v>641</v>
      </c>
      <c r="G170" s="89">
        <v>5</v>
      </c>
      <c r="H170" s="89">
        <v>25</v>
      </c>
      <c r="I170" s="97">
        <v>76292</v>
      </c>
      <c r="J170" s="89"/>
      <c r="K170" s="89"/>
    </row>
    <row r="171" spans="2:11" x14ac:dyDescent="0.25">
      <c r="B171" s="83" t="s">
        <v>747</v>
      </c>
      <c r="C171" s="83">
        <v>43</v>
      </c>
      <c r="D171" s="82" t="s">
        <v>748</v>
      </c>
      <c r="E171" s="83" t="s">
        <v>749</v>
      </c>
      <c r="F171" s="83" t="s">
        <v>641</v>
      </c>
      <c r="G171" s="89">
        <v>30</v>
      </c>
      <c r="H171" s="89">
        <v>150</v>
      </c>
      <c r="I171" s="89">
        <v>30046175</v>
      </c>
      <c r="J171" s="89"/>
      <c r="K171" s="89">
        <v>5</v>
      </c>
    </row>
    <row r="172" spans="2:11" x14ac:dyDescent="0.25">
      <c r="B172" s="83" t="s">
        <v>750</v>
      </c>
      <c r="C172" s="83">
        <v>44</v>
      </c>
      <c r="D172" s="82" t="s">
        <v>751</v>
      </c>
      <c r="E172" s="83" t="s">
        <v>752</v>
      </c>
      <c r="F172" s="83" t="s">
        <v>641</v>
      </c>
      <c r="G172" s="89">
        <v>8</v>
      </c>
      <c r="H172" s="89">
        <v>40</v>
      </c>
      <c r="I172" s="89">
        <v>225678901</v>
      </c>
      <c r="J172" s="89">
        <v>225955826</v>
      </c>
      <c r="K172" s="89">
        <v>5</v>
      </c>
    </row>
    <row r="173" spans="2:11" x14ac:dyDescent="0.25">
      <c r="B173" s="83"/>
      <c r="C173" s="90" t="s">
        <v>5</v>
      </c>
      <c r="D173" s="73"/>
      <c r="E173" s="91"/>
      <c r="F173" s="91"/>
      <c r="G173" s="90">
        <v>663</v>
      </c>
      <c r="H173" s="90">
        <v>3315</v>
      </c>
      <c r="I173" s="90"/>
      <c r="J173" s="90"/>
      <c r="K173" s="90">
        <v>55</v>
      </c>
    </row>
    <row r="175" spans="2:11" ht="25.8" x14ac:dyDescent="0.5">
      <c r="B175" s="103"/>
      <c r="C175" s="701" t="s">
        <v>542</v>
      </c>
      <c r="D175" s="701"/>
      <c r="E175" s="701"/>
      <c r="F175" s="701"/>
      <c r="G175" s="701"/>
      <c r="H175" s="701"/>
      <c r="I175" s="701"/>
      <c r="J175" s="701"/>
      <c r="K175" s="702"/>
    </row>
    <row r="176" spans="2:11" ht="31.2" x14ac:dyDescent="0.3">
      <c r="B176" s="497" t="s">
        <v>637</v>
      </c>
      <c r="C176" s="498" t="s">
        <v>588</v>
      </c>
      <c r="D176" s="498" t="s">
        <v>403</v>
      </c>
      <c r="E176" s="498" t="s">
        <v>404</v>
      </c>
      <c r="F176" s="498" t="s">
        <v>3</v>
      </c>
      <c r="G176" s="498" t="s">
        <v>405</v>
      </c>
      <c r="H176" s="498" t="s">
        <v>18</v>
      </c>
      <c r="I176" s="498" t="s">
        <v>406</v>
      </c>
      <c r="J176" s="498" t="s">
        <v>406</v>
      </c>
      <c r="K176" s="499" t="s">
        <v>407</v>
      </c>
    </row>
    <row r="177" spans="2:11" ht="14.4" x14ac:dyDescent="0.3">
      <c r="B177" s="104" t="s">
        <v>791</v>
      </c>
      <c r="C177" s="105">
        <v>1</v>
      </c>
      <c r="D177" s="105" t="s">
        <v>792</v>
      </c>
      <c r="E177" s="106" t="s">
        <v>793</v>
      </c>
      <c r="F177" s="107" t="s">
        <v>794</v>
      </c>
      <c r="G177" s="105">
        <v>4</v>
      </c>
      <c r="H177" s="105">
        <v>20</v>
      </c>
      <c r="I177" s="105">
        <v>287281241</v>
      </c>
      <c r="J177" s="105">
        <v>287429375</v>
      </c>
      <c r="K177" s="113">
        <v>5</v>
      </c>
    </row>
    <row r="178" spans="2:11" ht="14.4" x14ac:dyDescent="0.3">
      <c r="B178" s="104" t="s">
        <v>795</v>
      </c>
      <c r="C178" s="105">
        <v>2</v>
      </c>
      <c r="D178" s="105" t="s">
        <v>796</v>
      </c>
      <c r="E178" s="106" t="s">
        <v>797</v>
      </c>
      <c r="F178" s="108" t="s">
        <v>794</v>
      </c>
      <c r="G178" s="105">
        <v>7</v>
      </c>
      <c r="H178" s="105">
        <v>35</v>
      </c>
      <c r="I178" s="109">
        <v>16922688</v>
      </c>
      <c r="J178" s="109">
        <v>16922688</v>
      </c>
      <c r="K178" s="113">
        <v>5</v>
      </c>
    </row>
    <row r="179" spans="2:11" ht="14.4" x14ac:dyDescent="0.3">
      <c r="B179" s="104" t="s">
        <v>798</v>
      </c>
      <c r="C179" s="105">
        <v>3</v>
      </c>
      <c r="D179" s="105" t="s">
        <v>799</v>
      </c>
      <c r="E179" s="106" t="s">
        <v>800</v>
      </c>
      <c r="F179" s="107" t="s">
        <v>794</v>
      </c>
      <c r="G179" s="105">
        <v>27</v>
      </c>
      <c r="H179" s="105">
        <v>135</v>
      </c>
      <c r="I179" s="105">
        <v>3726168</v>
      </c>
      <c r="J179" s="105">
        <v>3726168</v>
      </c>
      <c r="K179" s="113">
        <v>5</v>
      </c>
    </row>
    <row r="180" spans="2:11" ht="86.4" x14ac:dyDescent="0.3">
      <c r="B180" s="104" t="s">
        <v>801</v>
      </c>
      <c r="C180" s="105">
        <v>2</v>
      </c>
      <c r="D180" s="106" t="s">
        <v>477</v>
      </c>
      <c r="E180" s="110" t="s">
        <v>802</v>
      </c>
      <c r="F180" s="107" t="s">
        <v>794</v>
      </c>
      <c r="G180" s="105">
        <v>2</v>
      </c>
      <c r="H180" s="105">
        <v>10</v>
      </c>
      <c r="I180" s="105">
        <v>44635125</v>
      </c>
      <c r="J180" s="105"/>
      <c r="K180" s="111"/>
    </row>
    <row r="181" spans="2:11" ht="14.4" x14ac:dyDescent="0.3">
      <c r="B181" s="104" t="s">
        <v>803</v>
      </c>
      <c r="C181" s="105">
        <v>3</v>
      </c>
      <c r="D181" s="106" t="s">
        <v>804</v>
      </c>
      <c r="E181" s="106" t="s">
        <v>805</v>
      </c>
      <c r="F181" s="107" t="s">
        <v>794</v>
      </c>
      <c r="G181" s="105">
        <v>26</v>
      </c>
      <c r="H181" s="105">
        <v>130</v>
      </c>
      <c r="I181" s="109">
        <v>14317156</v>
      </c>
      <c r="J181" s="105">
        <v>14635675</v>
      </c>
      <c r="K181" s="113">
        <v>5</v>
      </c>
    </row>
    <row r="182" spans="2:11" ht="14.4" x14ac:dyDescent="0.3">
      <c r="B182" s="104" t="s">
        <v>806</v>
      </c>
      <c r="C182" s="105">
        <v>4</v>
      </c>
      <c r="D182" s="110" t="s">
        <v>807</v>
      </c>
      <c r="E182" s="106" t="s">
        <v>808</v>
      </c>
      <c r="F182" s="107" t="s">
        <v>794</v>
      </c>
      <c r="G182" s="105">
        <v>11</v>
      </c>
      <c r="H182" s="105">
        <v>55</v>
      </c>
      <c r="I182" s="105">
        <v>13415954</v>
      </c>
      <c r="J182" s="112">
        <v>13527317</v>
      </c>
      <c r="K182" s="113">
        <v>5</v>
      </c>
    </row>
    <row r="183" spans="2:11" ht="14.4" x14ac:dyDescent="0.3">
      <c r="B183" s="104" t="s">
        <v>809</v>
      </c>
      <c r="C183" s="105">
        <v>5</v>
      </c>
      <c r="D183" s="114" t="s">
        <v>564</v>
      </c>
      <c r="E183" s="106" t="s">
        <v>808</v>
      </c>
      <c r="F183" s="107" t="s">
        <v>794</v>
      </c>
      <c r="G183" s="105">
        <v>10</v>
      </c>
      <c r="H183" s="105">
        <v>50</v>
      </c>
      <c r="I183" s="105">
        <v>164291284</v>
      </c>
      <c r="J183" s="105">
        <v>164291284</v>
      </c>
      <c r="K183" s="113">
        <v>5</v>
      </c>
    </row>
    <row r="184" spans="2:11" ht="86.4" x14ac:dyDescent="0.3">
      <c r="B184" s="104" t="s">
        <v>810</v>
      </c>
      <c r="C184" s="105">
        <v>6</v>
      </c>
      <c r="D184" s="106" t="s">
        <v>811</v>
      </c>
      <c r="E184" s="110" t="s">
        <v>812</v>
      </c>
      <c r="F184" s="108" t="s">
        <v>794</v>
      </c>
      <c r="G184" s="109">
        <v>10</v>
      </c>
      <c r="H184" s="105">
        <v>50</v>
      </c>
      <c r="I184" s="105">
        <v>54326241</v>
      </c>
      <c r="J184" s="105">
        <v>54326241</v>
      </c>
      <c r="K184" s="113">
        <v>5</v>
      </c>
    </row>
    <row r="185" spans="2:11" ht="14.4" x14ac:dyDescent="0.3">
      <c r="B185" s="105" t="s">
        <v>813</v>
      </c>
      <c r="C185" s="105">
        <v>7</v>
      </c>
      <c r="D185" s="106" t="s">
        <v>814</v>
      </c>
      <c r="E185" s="106" t="s">
        <v>815</v>
      </c>
      <c r="F185" s="107" t="s">
        <v>794</v>
      </c>
      <c r="G185" s="105">
        <v>31</v>
      </c>
      <c r="H185" s="105">
        <v>155</v>
      </c>
      <c r="I185" s="109">
        <v>666782</v>
      </c>
      <c r="J185" s="109">
        <v>666784</v>
      </c>
      <c r="K185" s="113">
        <v>5</v>
      </c>
    </row>
    <row r="186" spans="2:11" ht="14.4" x14ac:dyDescent="0.3">
      <c r="B186" s="104" t="s">
        <v>816</v>
      </c>
      <c r="C186" s="105">
        <v>8</v>
      </c>
      <c r="D186" s="106" t="s">
        <v>817</v>
      </c>
      <c r="E186" s="106" t="s">
        <v>818</v>
      </c>
      <c r="F186" s="105" t="s">
        <v>794</v>
      </c>
      <c r="G186" s="105">
        <v>18</v>
      </c>
      <c r="H186" s="105">
        <v>90</v>
      </c>
      <c r="I186" s="105">
        <v>569830</v>
      </c>
      <c r="J186" s="105">
        <v>75306</v>
      </c>
      <c r="K186" s="113">
        <v>5</v>
      </c>
    </row>
    <row r="187" spans="2:11" ht="14.4" x14ac:dyDescent="0.3">
      <c r="B187" s="104">
        <v>1190</v>
      </c>
      <c r="C187" s="105">
        <v>9</v>
      </c>
      <c r="D187" s="106" t="s">
        <v>819</v>
      </c>
      <c r="E187" s="106" t="s">
        <v>820</v>
      </c>
      <c r="F187" s="105" t="s">
        <v>794</v>
      </c>
      <c r="G187" s="105">
        <v>1</v>
      </c>
      <c r="H187" s="105">
        <v>5</v>
      </c>
      <c r="I187" s="105">
        <v>32722968</v>
      </c>
      <c r="J187" s="105"/>
      <c r="K187" s="113"/>
    </row>
    <row r="188" spans="2:11" ht="14.4" x14ac:dyDescent="0.3">
      <c r="B188" s="104">
        <v>1191</v>
      </c>
      <c r="C188" s="105">
        <v>10</v>
      </c>
      <c r="D188" s="106" t="s">
        <v>817</v>
      </c>
      <c r="E188" s="106" t="s">
        <v>821</v>
      </c>
      <c r="F188" s="105" t="s">
        <v>794</v>
      </c>
      <c r="G188" s="105">
        <v>1</v>
      </c>
      <c r="H188" s="105">
        <v>5</v>
      </c>
      <c r="I188" s="105">
        <v>773460</v>
      </c>
      <c r="J188" s="105">
        <v>773983</v>
      </c>
      <c r="K188" s="113">
        <v>5</v>
      </c>
    </row>
    <row r="189" spans="2:11" ht="57.6" x14ac:dyDescent="0.3">
      <c r="B189" s="104" t="s">
        <v>822</v>
      </c>
      <c r="C189" s="105">
        <v>11</v>
      </c>
      <c r="D189" s="106" t="s">
        <v>823</v>
      </c>
      <c r="E189" s="106" t="s">
        <v>453</v>
      </c>
      <c r="F189" s="105" t="s">
        <v>794</v>
      </c>
      <c r="G189" s="105">
        <v>4</v>
      </c>
      <c r="H189" s="105">
        <v>20</v>
      </c>
      <c r="I189" s="109" t="s">
        <v>824</v>
      </c>
      <c r="J189" s="105"/>
      <c r="K189" s="113"/>
    </row>
    <row r="190" spans="2:11" ht="14.4" x14ac:dyDescent="0.3">
      <c r="B190" s="104" t="s">
        <v>825</v>
      </c>
      <c r="C190" s="105">
        <v>12</v>
      </c>
      <c r="D190" s="106" t="s">
        <v>826</v>
      </c>
      <c r="E190" s="106" t="s">
        <v>827</v>
      </c>
      <c r="F190" s="105" t="s">
        <v>794</v>
      </c>
      <c r="G190" s="105">
        <v>17</v>
      </c>
      <c r="H190" s="105">
        <v>85</v>
      </c>
      <c r="I190" s="105">
        <v>20974443</v>
      </c>
      <c r="J190" s="105">
        <v>21648022</v>
      </c>
      <c r="K190" s="113">
        <v>5</v>
      </c>
    </row>
    <row r="191" spans="2:11" ht="14.4" x14ac:dyDescent="0.3">
      <c r="B191" s="104">
        <v>1209</v>
      </c>
      <c r="C191" s="105">
        <v>13</v>
      </c>
      <c r="D191" s="106" t="s">
        <v>561</v>
      </c>
      <c r="E191" s="106" t="s">
        <v>828</v>
      </c>
      <c r="F191" s="105" t="s">
        <v>794</v>
      </c>
      <c r="G191" s="105">
        <v>1</v>
      </c>
      <c r="H191" s="105">
        <v>5</v>
      </c>
      <c r="I191" s="105">
        <v>8422470</v>
      </c>
      <c r="J191" s="105"/>
      <c r="K191" s="113"/>
    </row>
    <row r="192" spans="2:11" ht="14.4" x14ac:dyDescent="0.3">
      <c r="B192" s="104">
        <v>1210</v>
      </c>
      <c r="C192" s="105">
        <v>14</v>
      </c>
      <c r="D192" s="106" t="s">
        <v>618</v>
      </c>
      <c r="E192" s="106" t="s">
        <v>829</v>
      </c>
      <c r="F192" s="105" t="s">
        <v>794</v>
      </c>
      <c r="G192" s="105">
        <v>1</v>
      </c>
      <c r="H192" s="105">
        <v>5</v>
      </c>
      <c r="I192" s="105">
        <v>3618762</v>
      </c>
      <c r="J192" s="105">
        <v>3618762</v>
      </c>
      <c r="K192" s="113">
        <v>5</v>
      </c>
    </row>
    <row r="193" spans="2:12" ht="14.4" x14ac:dyDescent="0.3">
      <c r="B193" s="104" t="s">
        <v>830</v>
      </c>
      <c r="C193" s="105">
        <v>15</v>
      </c>
      <c r="D193" s="106" t="s">
        <v>831</v>
      </c>
      <c r="E193" s="106" t="s">
        <v>832</v>
      </c>
      <c r="F193" s="105" t="s">
        <v>794</v>
      </c>
      <c r="G193" s="105">
        <v>2</v>
      </c>
      <c r="H193" s="105">
        <v>10</v>
      </c>
      <c r="I193" s="105">
        <v>16147626</v>
      </c>
      <c r="J193" s="105"/>
      <c r="K193" s="113"/>
    </row>
    <row r="194" spans="2:12" ht="14.4" x14ac:dyDescent="0.3">
      <c r="B194" s="104" t="s">
        <v>833</v>
      </c>
      <c r="C194" s="105">
        <v>16</v>
      </c>
      <c r="D194" s="106" t="s">
        <v>834</v>
      </c>
      <c r="E194" s="106" t="s">
        <v>835</v>
      </c>
      <c r="F194" s="105" t="s">
        <v>794</v>
      </c>
      <c r="G194" s="105">
        <v>6</v>
      </c>
      <c r="H194" s="105">
        <v>30</v>
      </c>
      <c r="I194" s="105" t="s">
        <v>836</v>
      </c>
      <c r="J194" s="105" t="s">
        <v>837</v>
      </c>
      <c r="K194" s="113">
        <v>5</v>
      </c>
    </row>
    <row r="195" spans="2:12" ht="14.4" x14ac:dyDescent="0.3">
      <c r="B195" s="104" t="s">
        <v>838</v>
      </c>
      <c r="C195" s="105">
        <v>17</v>
      </c>
      <c r="D195" s="106" t="s">
        <v>814</v>
      </c>
      <c r="E195" s="106" t="s">
        <v>839</v>
      </c>
      <c r="F195" s="105" t="s">
        <v>794</v>
      </c>
      <c r="G195" s="105">
        <v>2</v>
      </c>
      <c r="H195" s="105">
        <v>10</v>
      </c>
      <c r="I195" s="105" t="s">
        <v>840</v>
      </c>
      <c r="J195" s="105" t="s">
        <v>841</v>
      </c>
      <c r="K195" s="113">
        <v>5</v>
      </c>
    </row>
    <row r="196" spans="2:12" ht="14.4" x14ac:dyDescent="0.3">
      <c r="B196" s="104" t="s">
        <v>842</v>
      </c>
      <c r="C196" s="105">
        <v>18</v>
      </c>
      <c r="D196" s="106" t="s">
        <v>644</v>
      </c>
      <c r="E196" s="106" t="s">
        <v>843</v>
      </c>
      <c r="F196" s="105" t="s">
        <v>794</v>
      </c>
      <c r="G196" s="105">
        <v>6</v>
      </c>
      <c r="H196" s="105">
        <v>30</v>
      </c>
      <c r="I196" s="105" t="s">
        <v>844</v>
      </c>
      <c r="J196" s="105" t="s">
        <v>845</v>
      </c>
      <c r="K196" s="113">
        <v>5</v>
      </c>
    </row>
    <row r="197" spans="2:12" ht="14.4" x14ac:dyDescent="0.3">
      <c r="B197" s="104" t="s">
        <v>846</v>
      </c>
      <c r="C197" s="105">
        <v>19</v>
      </c>
      <c r="D197" s="106" t="s">
        <v>847</v>
      </c>
      <c r="E197" s="106" t="s">
        <v>848</v>
      </c>
      <c r="F197" s="105" t="s">
        <v>794</v>
      </c>
      <c r="G197" s="105">
        <v>9</v>
      </c>
      <c r="H197" s="105">
        <v>45</v>
      </c>
      <c r="I197" s="105" t="s">
        <v>849</v>
      </c>
      <c r="J197" s="105" t="s">
        <v>850</v>
      </c>
      <c r="K197" s="113">
        <v>5</v>
      </c>
    </row>
    <row r="198" spans="2:12" ht="14.4" x14ac:dyDescent="0.3">
      <c r="B198" s="104" t="s">
        <v>851</v>
      </c>
      <c r="C198" s="105">
        <v>20</v>
      </c>
      <c r="D198" s="106" t="s">
        <v>580</v>
      </c>
      <c r="E198" s="106" t="s">
        <v>852</v>
      </c>
      <c r="F198" s="105" t="s">
        <v>794</v>
      </c>
      <c r="G198" s="105">
        <v>14</v>
      </c>
      <c r="H198" s="105">
        <v>70</v>
      </c>
      <c r="I198" s="105" t="s">
        <v>853</v>
      </c>
      <c r="J198" s="105"/>
      <c r="K198" s="113">
        <v>5</v>
      </c>
    </row>
    <row r="199" spans="2:12" ht="14.4" x14ac:dyDescent="0.3">
      <c r="B199" s="106"/>
      <c r="C199" s="115" t="s">
        <v>5</v>
      </c>
      <c r="D199" s="116"/>
      <c r="E199" s="116"/>
      <c r="F199" s="116"/>
      <c r="G199" s="115">
        <v>181</v>
      </c>
      <c r="H199" s="115">
        <v>760</v>
      </c>
      <c r="I199" s="115"/>
      <c r="J199" s="115"/>
      <c r="K199" s="115">
        <v>50</v>
      </c>
    </row>
    <row r="202" spans="2:12" ht="25.8" x14ac:dyDescent="0.5">
      <c r="B202" s="118"/>
      <c r="C202" s="701" t="s">
        <v>542</v>
      </c>
      <c r="D202" s="701"/>
      <c r="E202" s="701"/>
      <c r="F202" s="701"/>
      <c r="G202" s="701"/>
      <c r="H202" s="701"/>
      <c r="I202" s="701"/>
      <c r="J202" s="701"/>
      <c r="K202" s="702"/>
      <c r="L202" s="117"/>
    </row>
    <row r="203" spans="2:12" ht="31.2" x14ac:dyDescent="0.3">
      <c r="B203" s="497" t="s">
        <v>637</v>
      </c>
      <c r="C203" s="498" t="s">
        <v>588</v>
      </c>
      <c r="D203" s="498" t="s">
        <v>403</v>
      </c>
      <c r="E203" s="498" t="s">
        <v>404</v>
      </c>
      <c r="F203" s="498" t="s">
        <v>3</v>
      </c>
      <c r="G203" s="498" t="s">
        <v>405</v>
      </c>
      <c r="H203" s="498" t="s">
        <v>18</v>
      </c>
      <c r="I203" s="498" t="s">
        <v>406</v>
      </c>
      <c r="J203" s="498" t="s">
        <v>406</v>
      </c>
      <c r="K203" s="499" t="s">
        <v>407</v>
      </c>
      <c r="L203" s="117"/>
    </row>
    <row r="204" spans="2:12" ht="14.4" x14ac:dyDescent="0.3">
      <c r="B204" s="119" t="s">
        <v>854</v>
      </c>
      <c r="C204" s="120">
        <v>1</v>
      </c>
      <c r="D204" s="132" t="s">
        <v>855</v>
      </c>
      <c r="E204" s="121" t="s">
        <v>856</v>
      </c>
      <c r="F204" s="122" t="s">
        <v>857</v>
      </c>
      <c r="G204" s="120">
        <v>126</v>
      </c>
      <c r="H204" s="120">
        <v>630</v>
      </c>
      <c r="I204" s="120" t="s">
        <v>858</v>
      </c>
      <c r="J204" s="120" t="s">
        <v>859</v>
      </c>
      <c r="K204" s="128">
        <v>5</v>
      </c>
      <c r="L204" s="117"/>
    </row>
    <row r="205" spans="2:12" ht="28.8" x14ac:dyDescent="0.3">
      <c r="B205" s="119" t="s">
        <v>860</v>
      </c>
      <c r="C205" s="120">
        <v>2</v>
      </c>
      <c r="D205" s="132" t="s">
        <v>555</v>
      </c>
      <c r="E205" s="121" t="s">
        <v>861</v>
      </c>
      <c r="F205" s="123" t="s">
        <v>857</v>
      </c>
      <c r="G205" s="120">
        <v>2</v>
      </c>
      <c r="H205" s="120">
        <v>10</v>
      </c>
      <c r="I205" s="124" t="s">
        <v>862</v>
      </c>
      <c r="J205" s="124"/>
      <c r="K205" s="128"/>
      <c r="L205" s="117"/>
    </row>
    <row r="206" spans="2:12" ht="14.4" x14ac:dyDescent="0.3">
      <c r="B206" s="119" t="s">
        <v>863</v>
      </c>
      <c r="C206" s="120">
        <v>3</v>
      </c>
      <c r="D206" s="132" t="s">
        <v>864</v>
      </c>
      <c r="E206" s="121" t="s">
        <v>690</v>
      </c>
      <c r="F206" s="122" t="s">
        <v>857</v>
      </c>
      <c r="G206" s="120">
        <v>6</v>
      </c>
      <c r="H206" s="120">
        <v>30</v>
      </c>
      <c r="I206" s="120" t="s">
        <v>865</v>
      </c>
      <c r="J206" s="120" t="s">
        <v>866</v>
      </c>
      <c r="K206" s="128">
        <v>5</v>
      </c>
      <c r="L206" s="117"/>
    </row>
    <row r="207" spans="2:12" ht="57.6" x14ac:dyDescent="0.3">
      <c r="B207" s="119" t="s">
        <v>867</v>
      </c>
      <c r="C207" s="120">
        <v>4</v>
      </c>
      <c r="D207" s="132" t="s">
        <v>868</v>
      </c>
      <c r="E207" s="125" t="s">
        <v>869</v>
      </c>
      <c r="F207" s="122" t="s">
        <v>857</v>
      </c>
      <c r="G207" s="120">
        <v>2</v>
      </c>
      <c r="H207" s="120">
        <v>10</v>
      </c>
      <c r="I207" s="120" t="s">
        <v>870</v>
      </c>
      <c r="J207" s="120" t="s">
        <v>871</v>
      </c>
      <c r="K207" s="126">
        <v>5</v>
      </c>
      <c r="L207" s="117"/>
    </row>
    <row r="208" spans="2:12" ht="28.8" x14ac:dyDescent="0.3">
      <c r="B208" s="119" t="s">
        <v>872</v>
      </c>
      <c r="C208" s="120">
        <v>5</v>
      </c>
      <c r="D208" s="133" t="s">
        <v>577</v>
      </c>
      <c r="E208" s="121" t="s">
        <v>571</v>
      </c>
      <c r="F208" s="122" t="s">
        <v>857</v>
      </c>
      <c r="G208" s="120">
        <v>16</v>
      </c>
      <c r="H208" s="120">
        <v>80</v>
      </c>
      <c r="I208" s="124" t="s">
        <v>873</v>
      </c>
      <c r="J208" s="120" t="s">
        <v>874</v>
      </c>
      <c r="K208" s="128">
        <v>5</v>
      </c>
      <c r="L208" s="117"/>
    </row>
    <row r="209" spans="2:12" ht="14.4" x14ac:dyDescent="0.3">
      <c r="B209" s="119" t="s">
        <v>875</v>
      </c>
      <c r="C209" s="120">
        <v>6</v>
      </c>
      <c r="D209" s="125" t="s">
        <v>876</v>
      </c>
      <c r="E209" s="121" t="s">
        <v>877</v>
      </c>
      <c r="F209" s="122" t="s">
        <v>857</v>
      </c>
      <c r="G209" s="120">
        <v>6</v>
      </c>
      <c r="H209" s="120">
        <v>30</v>
      </c>
      <c r="I209" s="120" t="s">
        <v>878</v>
      </c>
      <c r="J209" s="127"/>
      <c r="K209" s="128"/>
      <c r="L209" s="117"/>
    </row>
    <row r="210" spans="2:12" ht="14.4" x14ac:dyDescent="0.3">
      <c r="B210" s="119">
        <v>1408</v>
      </c>
      <c r="C210" s="120">
        <v>7</v>
      </c>
      <c r="D210" s="133" t="s">
        <v>879</v>
      </c>
      <c r="E210" s="121" t="s">
        <v>629</v>
      </c>
      <c r="F210" s="122" t="s">
        <v>857</v>
      </c>
      <c r="G210" s="120">
        <v>1</v>
      </c>
      <c r="H210" s="120">
        <v>5</v>
      </c>
      <c r="I210" s="120" t="s">
        <v>880</v>
      </c>
      <c r="J210" s="120"/>
      <c r="K210" s="128"/>
      <c r="L210" s="117"/>
    </row>
    <row r="211" spans="2:12" ht="43.2" x14ac:dyDescent="0.3">
      <c r="B211" s="119" t="s">
        <v>881</v>
      </c>
      <c r="C211" s="120">
        <v>8</v>
      </c>
      <c r="D211" s="132" t="s">
        <v>864</v>
      </c>
      <c r="E211" s="125" t="s">
        <v>690</v>
      </c>
      <c r="F211" s="123" t="s">
        <v>857</v>
      </c>
      <c r="G211" s="124">
        <v>3</v>
      </c>
      <c r="H211" s="120">
        <v>15</v>
      </c>
      <c r="I211" s="120" t="s">
        <v>882</v>
      </c>
      <c r="J211" s="120" t="s">
        <v>883</v>
      </c>
      <c r="K211" s="128">
        <v>5</v>
      </c>
      <c r="L211" s="117"/>
    </row>
    <row r="212" spans="2:12" ht="28.8" x14ac:dyDescent="0.3">
      <c r="B212" s="120" t="s">
        <v>884</v>
      </c>
      <c r="C212" s="120">
        <v>9</v>
      </c>
      <c r="D212" s="132" t="s">
        <v>885</v>
      </c>
      <c r="E212" s="121" t="s">
        <v>886</v>
      </c>
      <c r="F212" s="122" t="s">
        <v>857</v>
      </c>
      <c r="G212" s="120">
        <v>16</v>
      </c>
      <c r="H212" s="120">
        <v>80</v>
      </c>
      <c r="I212" s="124" t="s">
        <v>887</v>
      </c>
      <c r="J212" s="124" t="s">
        <v>888</v>
      </c>
      <c r="K212" s="128">
        <v>5</v>
      </c>
      <c r="L212" s="117"/>
    </row>
    <row r="213" spans="2:12" ht="14.4" x14ac:dyDescent="0.3">
      <c r="B213" s="119" t="s">
        <v>889</v>
      </c>
      <c r="C213" s="120">
        <v>10</v>
      </c>
      <c r="D213" s="132" t="s">
        <v>890</v>
      </c>
      <c r="E213" s="121" t="s">
        <v>891</v>
      </c>
      <c r="F213" s="120" t="s">
        <v>857</v>
      </c>
      <c r="G213" s="120">
        <v>2</v>
      </c>
      <c r="H213" s="120">
        <v>10</v>
      </c>
      <c r="I213" s="120" t="s">
        <v>892</v>
      </c>
      <c r="J213" s="120" t="s">
        <v>893</v>
      </c>
      <c r="K213" s="128">
        <v>5</v>
      </c>
      <c r="L213" s="117"/>
    </row>
    <row r="214" spans="2:12" ht="14.4" x14ac:dyDescent="0.3">
      <c r="B214" s="119" t="s">
        <v>894</v>
      </c>
      <c r="C214" s="120">
        <v>11</v>
      </c>
      <c r="D214" s="132" t="s">
        <v>444</v>
      </c>
      <c r="E214" s="121" t="s">
        <v>895</v>
      </c>
      <c r="F214" s="120" t="s">
        <v>857</v>
      </c>
      <c r="G214" s="120">
        <v>6</v>
      </c>
      <c r="H214" s="120">
        <v>30</v>
      </c>
      <c r="I214" s="120" t="s">
        <v>896</v>
      </c>
      <c r="J214" s="120"/>
      <c r="K214" s="128"/>
      <c r="L214" s="117"/>
    </row>
    <row r="215" spans="2:12" ht="14.4" x14ac:dyDescent="0.3">
      <c r="B215" s="119">
        <v>1436</v>
      </c>
      <c r="C215" s="120">
        <v>12</v>
      </c>
      <c r="D215" s="132" t="s">
        <v>618</v>
      </c>
      <c r="E215" s="121" t="s">
        <v>897</v>
      </c>
      <c r="F215" s="120" t="s">
        <v>857</v>
      </c>
      <c r="G215" s="120">
        <v>1</v>
      </c>
      <c r="H215" s="120">
        <v>5</v>
      </c>
      <c r="I215" s="120" t="s">
        <v>898</v>
      </c>
      <c r="J215" s="120" t="s">
        <v>899</v>
      </c>
      <c r="K215" s="128">
        <v>5</v>
      </c>
      <c r="L215" s="117"/>
    </row>
    <row r="216" spans="2:12" ht="43.2" x14ac:dyDescent="0.3">
      <c r="B216" s="119" t="s">
        <v>900</v>
      </c>
      <c r="C216" s="120">
        <v>13</v>
      </c>
      <c r="D216" s="132" t="s">
        <v>901</v>
      </c>
      <c r="E216" s="121" t="s">
        <v>902</v>
      </c>
      <c r="F216" s="120" t="s">
        <v>857</v>
      </c>
      <c r="G216" s="120">
        <v>4</v>
      </c>
      <c r="H216" s="120">
        <v>20</v>
      </c>
      <c r="I216" s="124" t="s">
        <v>903</v>
      </c>
      <c r="J216" s="124" t="s">
        <v>903</v>
      </c>
      <c r="K216" s="128">
        <v>5</v>
      </c>
      <c r="L216" s="117"/>
    </row>
    <row r="217" spans="2:12" ht="14.4" x14ac:dyDescent="0.3">
      <c r="B217" s="119">
        <v>1441</v>
      </c>
      <c r="C217" s="120">
        <v>14</v>
      </c>
      <c r="D217" s="132" t="s">
        <v>564</v>
      </c>
      <c r="E217" s="121" t="s">
        <v>904</v>
      </c>
      <c r="F217" s="120" t="s">
        <v>857</v>
      </c>
      <c r="G217" s="120">
        <v>2</v>
      </c>
      <c r="H217" s="120">
        <v>10</v>
      </c>
      <c r="I217" s="120" t="s">
        <v>905</v>
      </c>
      <c r="J217" s="120" t="s">
        <v>906</v>
      </c>
      <c r="K217" s="128">
        <v>5</v>
      </c>
      <c r="L217" s="117"/>
    </row>
    <row r="218" spans="2:12" ht="14.4" x14ac:dyDescent="0.3">
      <c r="B218" s="119" t="s">
        <v>907</v>
      </c>
      <c r="C218" s="120">
        <v>15</v>
      </c>
      <c r="D218" s="132" t="s">
        <v>908</v>
      </c>
      <c r="E218" s="121" t="s">
        <v>909</v>
      </c>
      <c r="F218" s="120" t="s">
        <v>857</v>
      </c>
      <c r="G218" s="120">
        <v>3</v>
      </c>
      <c r="H218" s="120">
        <v>15</v>
      </c>
      <c r="I218" s="120" t="s">
        <v>910</v>
      </c>
      <c r="J218" s="120" t="s">
        <v>911</v>
      </c>
      <c r="K218" s="128">
        <v>5</v>
      </c>
      <c r="L218" s="117"/>
    </row>
    <row r="219" spans="2:12" ht="14.4" x14ac:dyDescent="0.3">
      <c r="B219" s="119" t="s">
        <v>912</v>
      </c>
      <c r="C219" s="120">
        <v>16</v>
      </c>
      <c r="D219" s="132" t="s">
        <v>913</v>
      </c>
      <c r="E219" s="121" t="s">
        <v>914</v>
      </c>
      <c r="F219" s="120" t="s">
        <v>857</v>
      </c>
      <c r="G219" s="120">
        <v>10</v>
      </c>
      <c r="H219" s="120">
        <v>50</v>
      </c>
      <c r="I219" s="120" t="s">
        <v>915</v>
      </c>
      <c r="J219" s="120" t="s">
        <v>916</v>
      </c>
      <c r="K219" s="128">
        <v>5</v>
      </c>
      <c r="L219" s="117"/>
    </row>
    <row r="220" spans="2:12" ht="14.4" x14ac:dyDescent="0.3">
      <c r="B220" s="119" t="s">
        <v>917</v>
      </c>
      <c r="C220" s="120">
        <v>17</v>
      </c>
      <c r="D220" s="132" t="s">
        <v>918</v>
      </c>
      <c r="E220" s="121" t="s">
        <v>919</v>
      </c>
      <c r="F220" s="120" t="s">
        <v>857</v>
      </c>
      <c r="G220" s="120">
        <v>6</v>
      </c>
      <c r="H220" s="120">
        <v>30</v>
      </c>
      <c r="I220" s="120" t="s">
        <v>920</v>
      </c>
      <c r="J220" s="120"/>
      <c r="K220" s="128"/>
      <c r="L220" s="117"/>
    </row>
    <row r="221" spans="2:12" ht="14.4" x14ac:dyDescent="0.3">
      <c r="B221" s="119" t="s">
        <v>921</v>
      </c>
      <c r="C221" s="120">
        <v>18</v>
      </c>
      <c r="D221" s="132" t="s">
        <v>922</v>
      </c>
      <c r="E221" s="129" t="s">
        <v>923</v>
      </c>
      <c r="F221" s="120" t="s">
        <v>857</v>
      </c>
      <c r="G221" s="120">
        <v>2</v>
      </c>
      <c r="H221" s="120">
        <v>10</v>
      </c>
      <c r="I221" s="120" t="s">
        <v>924</v>
      </c>
      <c r="J221" s="120"/>
      <c r="K221" s="128"/>
      <c r="L221" s="117"/>
    </row>
    <row r="222" spans="2:12" ht="14.4" x14ac:dyDescent="0.3">
      <c r="B222" s="119" t="s">
        <v>925</v>
      </c>
      <c r="C222" s="120">
        <v>19</v>
      </c>
      <c r="D222" s="132" t="s">
        <v>926</v>
      </c>
      <c r="E222" s="121" t="s">
        <v>156</v>
      </c>
      <c r="F222" s="120" t="s">
        <v>857</v>
      </c>
      <c r="G222" s="120">
        <v>2</v>
      </c>
      <c r="H222" s="120">
        <v>10</v>
      </c>
      <c r="I222" s="120" t="s">
        <v>927</v>
      </c>
      <c r="J222" s="120" t="s">
        <v>928</v>
      </c>
      <c r="K222" s="128">
        <v>5</v>
      </c>
      <c r="L222" s="117"/>
    </row>
    <row r="223" spans="2:12" ht="14.4" x14ac:dyDescent="0.3">
      <c r="B223" s="119" t="s">
        <v>929</v>
      </c>
      <c r="C223" s="120">
        <v>20</v>
      </c>
      <c r="D223" s="132" t="s">
        <v>930</v>
      </c>
      <c r="E223" s="121" t="s">
        <v>931</v>
      </c>
      <c r="F223" s="120" t="s">
        <v>857</v>
      </c>
      <c r="G223" s="120">
        <v>4</v>
      </c>
      <c r="H223" s="120">
        <v>20</v>
      </c>
      <c r="I223" s="120" t="s">
        <v>932</v>
      </c>
      <c r="J223" s="120" t="s">
        <v>933</v>
      </c>
      <c r="K223" s="128">
        <v>5</v>
      </c>
      <c r="L223" s="117"/>
    </row>
    <row r="224" spans="2:12" ht="14.4" x14ac:dyDescent="0.3">
      <c r="B224" s="119" t="s">
        <v>934</v>
      </c>
      <c r="C224" s="120">
        <v>21</v>
      </c>
      <c r="D224" s="132" t="s">
        <v>577</v>
      </c>
      <c r="E224" s="121" t="s">
        <v>571</v>
      </c>
      <c r="F224" s="120" t="s">
        <v>857</v>
      </c>
      <c r="G224" s="120">
        <v>3</v>
      </c>
      <c r="H224" s="120">
        <v>15</v>
      </c>
      <c r="I224" s="120" t="s">
        <v>935</v>
      </c>
      <c r="J224" s="120" t="s">
        <v>936</v>
      </c>
      <c r="K224" s="128">
        <v>5</v>
      </c>
      <c r="L224" s="117"/>
    </row>
    <row r="225" spans="2:12" ht="14.4" x14ac:dyDescent="0.3">
      <c r="B225" s="119" t="s">
        <v>937</v>
      </c>
      <c r="C225" s="120">
        <v>22</v>
      </c>
      <c r="D225" s="132" t="s">
        <v>938</v>
      </c>
      <c r="E225" s="121" t="s">
        <v>939</v>
      </c>
      <c r="F225" s="120" t="s">
        <v>857</v>
      </c>
      <c r="G225" s="120">
        <v>18</v>
      </c>
      <c r="H225" s="120">
        <v>90</v>
      </c>
      <c r="I225" s="120" t="s">
        <v>940</v>
      </c>
      <c r="J225" s="120"/>
      <c r="K225" s="128"/>
      <c r="L225" s="117"/>
    </row>
    <row r="226" spans="2:12" ht="14.4" x14ac:dyDescent="0.3">
      <c r="B226" s="119">
        <v>1497</v>
      </c>
      <c r="C226" s="120">
        <v>23</v>
      </c>
      <c r="D226" s="132" t="s">
        <v>814</v>
      </c>
      <c r="E226" s="121" t="s">
        <v>941</v>
      </c>
      <c r="F226" s="120" t="s">
        <v>857</v>
      </c>
      <c r="G226" s="120">
        <v>1</v>
      </c>
      <c r="H226" s="120">
        <v>5</v>
      </c>
      <c r="I226" s="120" t="s">
        <v>942</v>
      </c>
      <c r="J226" s="120" t="s">
        <v>943</v>
      </c>
      <c r="K226" s="128">
        <v>5</v>
      </c>
      <c r="L226" s="117"/>
    </row>
    <row r="227" spans="2:12" ht="14.4" x14ac:dyDescent="0.3">
      <c r="B227" s="119">
        <v>1472</v>
      </c>
      <c r="C227" s="120">
        <v>24</v>
      </c>
      <c r="D227" s="132" t="s">
        <v>944</v>
      </c>
      <c r="E227" s="121" t="s">
        <v>945</v>
      </c>
      <c r="F227" s="120" t="s">
        <v>857</v>
      </c>
      <c r="G227" s="120">
        <v>1</v>
      </c>
      <c r="H227" s="120">
        <v>5</v>
      </c>
      <c r="I227" s="120" t="s">
        <v>946</v>
      </c>
      <c r="J227" s="120"/>
      <c r="K227" s="128"/>
      <c r="L227" s="117"/>
    </row>
    <row r="228" spans="2:12" ht="14.4" x14ac:dyDescent="0.3">
      <c r="B228" s="119">
        <v>1473</v>
      </c>
      <c r="C228" s="120">
        <v>25</v>
      </c>
      <c r="D228" s="132" t="s">
        <v>947</v>
      </c>
      <c r="E228" s="121" t="s">
        <v>948</v>
      </c>
      <c r="F228" s="120" t="s">
        <v>857</v>
      </c>
      <c r="G228" s="120">
        <v>1</v>
      </c>
      <c r="H228" s="120">
        <v>5</v>
      </c>
      <c r="I228" s="120" t="s">
        <v>949</v>
      </c>
      <c r="J228" s="120"/>
      <c r="K228" s="128"/>
      <c r="L228" s="117"/>
    </row>
    <row r="229" spans="2:12" ht="14.4" x14ac:dyDescent="0.3">
      <c r="B229" s="119">
        <v>1408</v>
      </c>
      <c r="C229" s="120">
        <v>26</v>
      </c>
      <c r="D229" s="132" t="s">
        <v>879</v>
      </c>
      <c r="E229" s="121" t="s">
        <v>629</v>
      </c>
      <c r="F229" s="120" t="s">
        <v>857</v>
      </c>
      <c r="G229" s="120">
        <v>1</v>
      </c>
      <c r="H229" s="120">
        <v>5</v>
      </c>
      <c r="I229" s="120" t="s">
        <v>950</v>
      </c>
      <c r="J229" s="120"/>
      <c r="K229" s="128"/>
      <c r="L229" s="117"/>
    </row>
    <row r="230" spans="2:12" ht="14.4" x14ac:dyDescent="0.3">
      <c r="B230" s="119" t="s">
        <v>951</v>
      </c>
      <c r="C230" s="120">
        <v>27</v>
      </c>
      <c r="D230" s="132" t="s">
        <v>952</v>
      </c>
      <c r="E230" s="121" t="s">
        <v>953</v>
      </c>
      <c r="F230" s="120" t="s">
        <v>857</v>
      </c>
      <c r="G230" s="120">
        <v>4</v>
      </c>
      <c r="H230" s="120">
        <v>20</v>
      </c>
      <c r="I230" s="120" t="s">
        <v>954</v>
      </c>
      <c r="J230" s="120" t="s">
        <v>955</v>
      </c>
      <c r="K230" s="128">
        <v>5</v>
      </c>
      <c r="L230" s="117" t="s">
        <v>956</v>
      </c>
    </row>
    <row r="231" spans="2:12" ht="14.4" x14ac:dyDescent="0.3">
      <c r="B231" s="119" t="s">
        <v>957</v>
      </c>
      <c r="C231" s="120">
        <v>28</v>
      </c>
      <c r="D231" s="132" t="s">
        <v>958</v>
      </c>
      <c r="E231" s="121" t="s">
        <v>953</v>
      </c>
      <c r="F231" s="120" t="s">
        <v>857</v>
      </c>
      <c r="G231" s="120">
        <v>5</v>
      </c>
      <c r="H231" s="120">
        <v>25</v>
      </c>
      <c r="I231" s="120" t="s">
        <v>959</v>
      </c>
      <c r="J231" s="120"/>
      <c r="K231" s="128"/>
      <c r="L231" s="117"/>
    </row>
    <row r="232" spans="2:12" ht="14.4" x14ac:dyDescent="0.3">
      <c r="B232" s="119" t="s">
        <v>960</v>
      </c>
      <c r="C232" s="120">
        <v>29</v>
      </c>
      <c r="D232" s="132" t="s">
        <v>518</v>
      </c>
      <c r="E232" s="121" t="s">
        <v>953</v>
      </c>
      <c r="F232" s="120" t="s">
        <v>857</v>
      </c>
      <c r="G232" s="120">
        <v>3</v>
      </c>
      <c r="H232" s="120">
        <v>15</v>
      </c>
      <c r="I232" s="120" t="s">
        <v>961</v>
      </c>
      <c r="J232" s="120" t="s">
        <v>962</v>
      </c>
      <c r="K232" s="128">
        <v>5</v>
      </c>
      <c r="L232" s="117" t="s">
        <v>956</v>
      </c>
    </row>
    <row r="233" spans="2:12" ht="14.4" x14ac:dyDescent="0.3">
      <c r="B233" s="119" t="s">
        <v>963</v>
      </c>
      <c r="C233" s="120">
        <v>30</v>
      </c>
      <c r="D233" s="132" t="s">
        <v>964</v>
      </c>
      <c r="E233" s="121" t="s">
        <v>965</v>
      </c>
      <c r="F233" s="120" t="s">
        <v>857</v>
      </c>
      <c r="G233" s="120">
        <v>2</v>
      </c>
      <c r="H233" s="120">
        <v>10</v>
      </c>
      <c r="I233" s="120" t="s">
        <v>966</v>
      </c>
      <c r="J233" s="120"/>
      <c r="K233" s="128"/>
      <c r="L233" s="117"/>
    </row>
    <row r="234" spans="2:12" ht="14.4" x14ac:dyDescent="0.3">
      <c r="B234" s="119" t="s">
        <v>967</v>
      </c>
      <c r="C234" s="120">
        <v>31</v>
      </c>
      <c r="D234" s="132" t="s">
        <v>564</v>
      </c>
      <c r="E234" s="121" t="s">
        <v>968</v>
      </c>
      <c r="F234" s="120" t="s">
        <v>857</v>
      </c>
      <c r="G234" s="120">
        <v>27</v>
      </c>
      <c r="H234" s="120">
        <v>135</v>
      </c>
      <c r="I234" s="120" t="s">
        <v>969</v>
      </c>
      <c r="J234" s="120" t="s">
        <v>969</v>
      </c>
      <c r="K234" s="128">
        <v>5</v>
      </c>
      <c r="L234" s="117" t="s">
        <v>970</v>
      </c>
    </row>
    <row r="235" spans="2:12" ht="14.4" x14ac:dyDescent="0.3">
      <c r="B235" s="119">
        <v>1537</v>
      </c>
      <c r="C235" s="120">
        <v>32</v>
      </c>
      <c r="D235" s="132" t="s">
        <v>971</v>
      </c>
      <c r="E235" s="121" t="s">
        <v>972</v>
      </c>
      <c r="F235" s="120" t="s">
        <v>857</v>
      </c>
      <c r="G235" s="120">
        <v>1</v>
      </c>
      <c r="H235" s="120">
        <v>5</v>
      </c>
      <c r="I235" s="120" t="s">
        <v>973</v>
      </c>
      <c r="J235" s="120"/>
      <c r="K235" s="128"/>
      <c r="L235" s="117"/>
    </row>
    <row r="236" spans="2:12" ht="14.4" x14ac:dyDescent="0.3">
      <c r="B236" s="119">
        <v>1538</v>
      </c>
      <c r="C236" s="120">
        <v>33</v>
      </c>
      <c r="D236" s="132" t="s">
        <v>974</v>
      </c>
      <c r="E236" s="121" t="s">
        <v>953</v>
      </c>
      <c r="F236" s="120" t="s">
        <v>857</v>
      </c>
      <c r="G236" s="120">
        <v>1</v>
      </c>
      <c r="H236" s="120">
        <v>5</v>
      </c>
      <c r="I236" s="120" t="s">
        <v>975</v>
      </c>
      <c r="J236" s="120" t="s">
        <v>976</v>
      </c>
      <c r="K236" s="128">
        <v>5</v>
      </c>
      <c r="L236" s="117" t="s">
        <v>956</v>
      </c>
    </row>
    <row r="237" spans="2:12" ht="14.4" x14ac:dyDescent="0.3">
      <c r="B237" s="119" t="s">
        <v>977</v>
      </c>
      <c r="C237" s="120">
        <v>34</v>
      </c>
      <c r="D237" s="132" t="s">
        <v>901</v>
      </c>
      <c r="E237" s="121" t="s">
        <v>902</v>
      </c>
      <c r="F237" s="120" t="s">
        <v>857</v>
      </c>
      <c r="G237" s="120">
        <v>10</v>
      </c>
      <c r="H237" s="120">
        <v>50</v>
      </c>
      <c r="I237" s="120" t="s">
        <v>978</v>
      </c>
      <c r="J237" s="120" t="s">
        <v>978</v>
      </c>
      <c r="K237" s="128">
        <v>5</v>
      </c>
      <c r="L237" s="117" t="s">
        <v>970</v>
      </c>
    </row>
    <row r="238" spans="2:12" ht="14.4" x14ac:dyDescent="0.3">
      <c r="B238" s="119">
        <v>1549</v>
      </c>
      <c r="C238" s="120">
        <v>35</v>
      </c>
      <c r="D238" s="132" t="s">
        <v>819</v>
      </c>
      <c r="E238" s="121" t="s">
        <v>979</v>
      </c>
      <c r="F238" s="120" t="s">
        <v>857</v>
      </c>
      <c r="G238" s="120">
        <v>1</v>
      </c>
      <c r="H238" s="120">
        <v>5</v>
      </c>
      <c r="I238" s="120" t="s">
        <v>980</v>
      </c>
      <c r="J238" s="120"/>
      <c r="K238" s="128"/>
      <c r="L238" s="117"/>
    </row>
    <row r="239" spans="2:12" ht="14.4" x14ac:dyDescent="0.3">
      <c r="B239" s="119" t="s">
        <v>981</v>
      </c>
      <c r="C239" s="120">
        <v>36</v>
      </c>
      <c r="D239" s="132" t="s">
        <v>524</v>
      </c>
      <c r="E239" s="121" t="s">
        <v>982</v>
      </c>
      <c r="F239" s="120" t="s">
        <v>857</v>
      </c>
      <c r="G239" s="120">
        <v>16</v>
      </c>
      <c r="H239" s="120">
        <v>80</v>
      </c>
      <c r="I239" s="120" t="s">
        <v>983</v>
      </c>
      <c r="J239" s="120" t="s">
        <v>984</v>
      </c>
      <c r="K239" s="128">
        <v>5</v>
      </c>
      <c r="L239" s="117" t="s">
        <v>956</v>
      </c>
    </row>
    <row r="240" spans="2:12" ht="14.4" x14ac:dyDescent="0.3">
      <c r="B240" s="119">
        <v>1566</v>
      </c>
      <c r="C240" s="120">
        <v>37</v>
      </c>
      <c r="D240" s="132" t="s">
        <v>985</v>
      </c>
      <c r="E240" s="121" t="s">
        <v>986</v>
      </c>
      <c r="F240" s="120" t="s">
        <v>857</v>
      </c>
      <c r="G240" s="120">
        <v>1</v>
      </c>
      <c r="H240" s="120">
        <v>5</v>
      </c>
      <c r="I240" s="120" t="s">
        <v>987</v>
      </c>
      <c r="J240" s="120" t="s">
        <v>988</v>
      </c>
      <c r="K240" s="128">
        <v>5</v>
      </c>
      <c r="L240" s="117" t="s">
        <v>956</v>
      </c>
    </row>
    <row r="241" spans="2:12" ht="14.4" x14ac:dyDescent="0.3">
      <c r="B241" s="119" t="s">
        <v>989</v>
      </c>
      <c r="C241" s="120">
        <v>38</v>
      </c>
      <c r="D241" s="132" t="s">
        <v>930</v>
      </c>
      <c r="E241" s="121" t="s">
        <v>931</v>
      </c>
      <c r="F241" s="120" t="s">
        <v>857</v>
      </c>
      <c r="G241" s="120">
        <v>16</v>
      </c>
      <c r="H241" s="120">
        <v>80</v>
      </c>
      <c r="I241" s="120" t="s">
        <v>990</v>
      </c>
      <c r="J241" s="120" t="s">
        <v>991</v>
      </c>
      <c r="K241" s="128">
        <v>5</v>
      </c>
      <c r="L241" s="117" t="s">
        <v>956</v>
      </c>
    </row>
    <row r="242" spans="2:12" ht="14.4" x14ac:dyDescent="0.3">
      <c r="B242" s="119">
        <v>1583</v>
      </c>
      <c r="C242" s="120">
        <v>39</v>
      </c>
      <c r="D242" s="132" t="s">
        <v>468</v>
      </c>
      <c r="E242" s="121" t="s">
        <v>395</v>
      </c>
      <c r="F242" s="120" t="s">
        <v>857</v>
      </c>
      <c r="G242" s="120">
        <v>1</v>
      </c>
      <c r="H242" s="120">
        <v>5</v>
      </c>
      <c r="I242" s="120"/>
      <c r="J242" s="120"/>
      <c r="K242" s="128">
        <v>5</v>
      </c>
      <c r="L242" s="117"/>
    </row>
    <row r="243" spans="2:12" ht="14.4" x14ac:dyDescent="0.3">
      <c r="B243" s="119" t="s">
        <v>992</v>
      </c>
      <c r="C243" s="120">
        <v>40</v>
      </c>
      <c r="D243" s="132" t="s">
        <v>993</v>
      </c>
      <c r="E243" s="121" t="s">
        <v>994</v>
      </c>
      <c r="F243" s="120" t="s">
        <v>857</v>
      </c>
      <c r="G243" s="120">
        <v>12</v>
      </c>
      <c r="H243" s="120">
        <v>60</v>
      </c>
      <c r="I243" s="120" t="s">
        <v>995</v>
      </c>
      <c r="J243" s="120"/>
      <c r="K243" s="128"/>
      <c r="L243" s="117"/>
    </row>
    <row r="244" spans="2:12" ht="14.4" x14ac:dyDescent="0.3">
      <c r="B244" s="119" t="s">
        <v>996</v>
      </c>
      <c r="C244" s="120">
        <v>41</v>
      </c>
      <c r="D244" s="132" t="s">
        <v>997</v>
      </c>
      <c r="E244" s="121" t="s">
        <v>998</v>
      </c>
      <c r="F244" s="120" t="s">
        <v>857</v>
      </c>
      <c r="G244" s="120">
        <v>5</v>
      </c>
      <c r="H244" s="120">
        <v>25</v>
      </c>
      <c r="I244" s="120" t="s">
        <v>999</v>
      </c>
      <c r="J244" s="120"/>
      <c r="K244" s="128"/>
      <c r="L244" s="117"/>
    </row>
    <row r="245" spans="2:12" ht="14.4" x14ac:dyDescent="0.3">
      <c r="B245" s="121"/>
      <c r="C245" s="130" t="s">
        <v>5</v>
      </c>
      <c r="D245" s="131"/>
      <c r="E245" s="131"/>
      <c r="F245" s="131"/>
      <c r="G245" s="130">
        <v>350</v>
      </c>
      <c r="H245" s="130">
        <v>1435</v>
      </c>
      <c r="I245" s="130"/>
      <c r="J245" s="130"/>
      <c r="K245" s="130">
        <v>95</v>
      </c>
      <c r="L245" s="117"/>
    </row>
    <row r="247" spans="2:12" x14ac:dyDescent="0.25">
      <c r="B247" s="10" t="s">
        <v>753</v>
      </c>
      <c r="H247" s="16">
        <f>+H173+H121+G91+G68+H245+H199</f>
        <v>9475</v>
      </c>
    </row>
  </sheetData>
  <mergeCells count="7">
    <mergeCell ref="C175:K175"/>
    <mergeCell ref="C202:K202"/>
    <mergeCell ref="B127:K127"/>
    <mergeCell ref="B11:K11"/>
    <mergeCell ref="B15:K15"/>
    <mergeCell ref="C74:J74"/>
    <mergeCell ref="B98:K9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A69BB-A6BD-4E8E-BF88-F23C76E0CE9C}">
  <dimension ref="B1:E98"/>
  <sheetViews>
    <sheetView showGridLines="0" topLeftCell="A87" workbookViewId="0">
      <selection activeCell="B110" sqref="B110"/>
    </sheetView>
  </sheetViews>
  <sheetFormatPr baseColWidth="10" defaultRowHeight="13.8" x14ac:dyDescent="0.25"/>
  <cols>
    <col min="1" max="1" width="11.5546875" style="183"/>
    <col min="2" max="2" width="48.5546875" style="183" bestFit="1" customWidth="1"/>
    <col min="3" max="3" width="30.5546875" style="183" bestFit="1" customWidth="1"/>
    <col min="4" max="4" width="11.5546875" style="183"/>
    <col min="5" max="5" width="9.5546875" style="183" bestFit="1" customWidth="1"/>
    <col min="6" max="16384" width="11.5546875" style="183"/>
  </cols>
  <sheetData>
    <row r="1" spans="2:5" x14ac:dyDescent="0.25">
      <c r="D1" s="184"/>
    </row>
    <row r="2" spans="2:5" x14ac:dyDescent="0.25">
      <c r="D2" s="184"/>
    </row>
    <row r="3" spans="2:5" x14ac:dyDescent="0.25">
      <c r="D3" s="184"/>
    </row>
    <row r="4" spans="2:5" x14ac:dyDescent="0.25">
      <c r="D4" s="184"/>
    </row>
    <row r="5" spans="2:5" x14ac:dyDescent="0.25">
      <c r="D5" s="184"/>
    </row>
    <row r="6" spans="2:5" x14ac:dyDescent="0.25">
      <c r="D6" s="184"/>
    </row>
    <row r="7" spans="2:5" x14ac:dyDescent="0.25">
      <c r="D7" s="184"/>
    </row>
    <row r="8" spans="2:5" x14ac:dyDescent="0.25">
      <c r="D8" s="184"/>
    </row>
    <row r="9" spans="2:5" x14ac:dyDescent="0.25">
      <c r="D9" s="184"/>
    </row>
    <row r="10" spans="2:5" ht="14.4" thickBot="1" x14ac:dyDescent="0.3">
      <c r="D10" s="184"/>
    </row>
    <row r="11" spans="2:5" ht="18" thickBot="1" x14ac:dyDescent="0.3">
      <c r="B11" s="711" t="s">
        <v>1000</v>
      </c>
      <c r="C11" s="712"/>
      <c r="D11" s="712"/>
      <c r="E11" s="713"/>
    </row>
    <row r="14" spans="2:5" x14ac:dyDescent="0.25">
      <c r="B14" s="608" t="s">
        <v>2007</v>
      </c>
    </row>
    <row r="15" spans="2:5" x14ac:dyDescent="0.25">
      <c r="B15" s="595" t="s">
        <v>374</v>
      </c>
      <c r="C15" s="595" t="s">
        <v>404</v>
      </c>
      <c r="D15" s="595" t="s">
        <v>1001</v>
      </c>
      <c r="E15" s="595" t="s">
        <v>5</v>
      </c>
    </row>
    <row r="16" spans="2:5" x14ac:dyDescent="0.25">
      <c r="B16" s="596" t="s">
        <v>379</v>
      </c>
      <c r="C16" s="596" t="s">
        <v>2008</v>
      </c>
      <c r="D16" s="596">
        <v>8</v>
      </c>
      <c r="E16" s="609">
        <v>145</v>
      </c>
    </row>
    <row r="17" spans="2:5" x14ac:dyDescent="0.25">
      <c r="B17" s="596"/>
      <c r="C17" s="596" t="s">
        <v>2009</v>
      </c>
      <c r="D17" s="596">
        <v>15</v>
      </c>
      <c r="E17" s="609">
        <v>265</v>
      </c>
    </row>
    <row r="18" spans="2:5" x14ac:dyDescent="0.25">
      <c r="B18" s="596"/>
      <c r="C18" s="596" t="s">
        <v>379</v>
      </c>
      <c r="D18" s="596">
        <v>2</v>
      </c>
      <c r="E18" s="609">
        <v>50</v>
      </c>
    </row>
    <row r="19" spans="2:5" x14ac:dyDescent="0.25">
      <c r="B19" s="596" t="s">
        <v>2010</v>
      </c>
      <c r="C19" s="596" t="s">
        <v>2011</v>
      </c>
      <c r="D19" s="596">
        <v>11</v>
      </c>
      <c r="E19" s="609">
        <v>275</v>
      </c>
    </row>
    <row r="20" spans="2:5" x14ac:dyDescent="0.25">
      <c r="B20" s="596" t="s">
        <v>2012</v>
      </c>
      <c r="C20" s="596" t="s">
        <v>2013</v>
      </c>
      <c r="D20" s="596">
        <v>2</v>
      </c>
      <c r="E20" s="609">
        <v>50</v>
      </c>
    </row>
    <row r="21" spans="2:5" x14ac:dyDescent="0.25">
      <c r="B21" s="596"/>
      <c r="C21" s="596" t="s">
        <v>2014</v>
      </c>
      <c r="D21" s="596">
        <v>24</v>
      </c>
      <c r="E21" s="609">
        <v>380</v>
      </c>
    </row>
    <row r="22" spans="2:5" x14ac:dyDescent="0.25">
      <c r="B22" s="596"/>
      <c r="C22" s="596" t="s">
        <v>2015</v>
      </c>
      <c r="D22" s="596">
        <v>6</v>
      </c>
      <c r="E22" s="609">
        <v>15</v>
      </c>
    </row>
    <row r="23" spans="2:5" x14ac:dyDescent="0.25">
      <c r="B23" s="596"/>
      <c r="C23" s="596" t="s">
        <v>2016</v>
      </c>
      <c r="D23" s="596">
        <v>11</v>
      </c>
      <c r="E23" s="609">
        <v>275</v>
      </c>
    </row>
    <row r="24" spans="2:5" x14ac:dyDescent="0.25">
      <c r="B24" s="596" t="s">
        <v>2017</v>
      </c>
      <c r="C24" s="596" t="s">
        <v>2018</v>
      </c>
      <c r="D24" s="596">
        <v>3</v>
      </c>
      <c r="E24" s="609">
        <v>75</v>
      </c>
    </row>
    <row r="25" spans="2:5" x14ac:dyDescent="0.25">
      <c r="B25" s="596"/>
      <c r="C25" s="596" t="s">
        <v>2019</v>
      </c>
      <c r="D25" s="596">
        <v>10</v>
      </c>
      <c r="E25" s="609">
        <v>250</v>
      </c>
    </row>
    <row r="26" spans="2:5" x14ac:dyDescent="0.25">
      <c r="B26" s="596"/>
      <c r="C26" s="596" t="s">
        <v>2020</v>
      </c>
      <c r="D26" s="596">
        <v>2</v>
      </c>
      <c r="E26" s="609">
        <v>50</v>
      </c>
    </row>
    <row r="27" spans="2:5" x14ac:dyDescent="0.25">
      <c r="B27" s="596"/>
      <c r="C27" s="596" t="s">
        <v>2021</v>
      </c>
      <c r="D27" s="596">
        <v>8</v>
      </c>
      <c r="E27" s="609">
        <v>200</v>
      </c>
    </row>
    <row r="28" spans="2:5" x14ac:dyDescent="0.25">
      <c r="B28" s="596"/>
      <c r="C28" s="605" t="s">
        <v>2022</v>
      </c>
      <c r="D28" s="596">
        <v>3</v>
      </c>
      <c r="E28" s="609">
        <v>75</v>
      </c>
    </row>
    <row r="29" spans="2:5" x14ac:dyDescent="0.25">
      <c r="B29" s="596"/>
      <c r="C29" s="605" t="s">
        <v>2023</v>
      </c>
      <c r="D29" s="596">
        <v>3</v>
      </c>
      <c r="E29" s="609">
        <v>75</v>
      </c>
    </row>
    <row r="30" spans="2:5" x14ac:dyDescent="0.25">
      <c r="B30" s="596"/>
      <c r="C30" s="605" t="s">
        <v>2024</v>
      </c>
      <c r="D30" s="596">
        <v>30</v>
      </c>
      <c r="E30" s="609">
        <v>750</v>
      </c>
    </row>
    <row r="31" spans="2:5" x14ac:dyDescent="0.25">
      <c r="B31" s="596"/>
      <c r="C31" s="605" t="s">
        <v>2025</v>
      </c>
      <c r="D31" s="596">
        <v>15</v>
      </c>
      <c r="E31" s="609">
        <v>375</v>
      </c>
    </row>
    <row r="32" spans="2:5" x14ac:dyDescent="0.25">
      <c r="B32" s="596"/>
      <c r="C32" s="605" t="s">
        <v>2017</v>
      </c>
      <c r="D32" s="596">
        <v>2</v>
      </c>
      <c r="E32" s="609">
        <v>50</v>
      </c>
    </row>
    <row r="33" spans="2:5" x14ac:dyDescent="0.25">
      <c r="B33" s="596" t="s">
        <v>2026</v>
      </c>
      <c r="C33" s="596" t="s">
        <v>2027</v>
      </c>
      <c r="D33" s="596">
        <v>13</v>
      </c>
      <c r="E33" s="609">
        <v>325</v>
      </c>
    </row>
    <row r="34" spans="2:5" x14ac:dyDescent="0.25">
      <c r="B34" s="596" t="s">
        <v>2028</v>
      </c>
      <c r="C34" s="596" t="s">
        <v>2029</v>
      </c>
      <c r="D34" s="596">
        <v>1</v>
      </c>
      <c r="E34" s="609">
        <v>25</v>
      </c>
    </row>
    <row r="35" spans="2:5" x14ac:dyDescent="0.25">
      <c r="B35" s="596" t="s">
        <v>2030</v>
      </c>
      <c r="C35" s="596"/>
      <c r="D35" s="596">
        <v>5</v>
      </c>
      <c r="E35" s="609">
        <v>125</v>
      </c>
    </row>
    <row r="36" spans="2:5" x14ac:dyDescent="0.25">
      <c r="B36" s="596" t="s">
        <v>2031</v>
      </c>
      <c r="C36" s="605" t="s">
        <v>678</v>
      </c>
      <c r="D36" s="596">
        <v>3</v>
      </c>
      <c r="E36" s="609">
        <v>75</v>
      </c>
    </row>
    <row r="37" spans="2:5" x14ac:dyDescent="0.25">
      <c r="B37" s="596"/>
      <c r="C37" s="596" t="s">
        <v>2032</v>
      </c>
      <c r="D37" s="596">
        <v>20</v>
      </c>
      <c r="E37" s="609">
        <v>500</v>
      </c>
    </row>
    <row r="38" spans="2:5" x14ac:dyDescent="0.25">
      <c r="B38" s="596"/>
      <c r="C38" s="605" t="s">
        <v>2033</v>
      </c>
      <c r="D38" s="596">
        <v>3</v>
      </c>
      <c r="E38" s="609">
        <v>75</v>
      </c>
    </row>
    <row r="39" spans="2:5" x14ac:dyDescent="0.25">
      <c r="B39" s="596" t="s">
        <v>2034</v>
      </c>
      <c r="C39" s="596"/>
      <c r="D39" s="596">
        <v>2</v>
      </c>
      <c r="E39" s="609">
        <v>50</v>
      </c>
    </row>
    <row r="40" spans="2:5" x14ac:dyDescent="0.25">
      <c r="B40" s="596"/>
      <c r="C40" s="605" t="s">
        <v>2035</v>
      </c>
      <c r="D40" s="596">
        <v>40</v>
      </c>
      <c r="E40" s="609">
        <v>675</v>
      </c>
    </row>
    <row r="41" spans="2:5" x14ac:dyDescent="0.25">
      <c r="B41" s="596" t="s">
        <v>1427</v>
      </c>
      <c r="C41" s="596" t="s">
        <v>2036</v>
      </c>
      <c r="D41" s="596">
        <v>73</v>
      </c>
      <c r="E41" s="610">
        <v>1875</v>
      </c>
    </row>
    <row r="42" spans="2:5" x14ac:dyDescent="0.25">
      <c r="B42" s="596" t="s">
        <v>1552</v>
      </c>
      <c r="C42" s="596" t="s">
        <v>2037</v>
      </c>
      <c r="D42" s="596">
        <v>13</v>
      </c>
      <c r="E42" s="609">
        <v>325</v>
      </c>
    </row>
    <row r="43" spans="2:5" x14ac:dyDescent="0.25">
      <c r="B43" s="596" t="s">
        <v>2026</v>
      </c>
      <c r="C43" s="596" t="s">
        <v>1004</v>
      </c>
      <c r="D43" s="596">
        <v>1</v>
      </c>
      <c r="E43" s="609">
        <v>25</v>
      </c>
    </row>
    <row r="44" spans="2:5" x14ac:dyDescent="0.25">
      <c r="B44" s="596" t="s">
        <v>2038</v>
      </c>
      <c r="C44" s="596" t="s">
        <v>2039</v>
      </c>
      <c r="D44" s="596">
        <v>8</v>
      </c>
      <c r="E44" s="609">
        <v>200</v>
      </c>
    </row>
    <row r="45" spans="2:5" x14ac:dyDescent="0.25">
      <c r="B45" s="596"/>
      <c r="C45" s="596" t="s">
        <v>2040</v>
      </c>
      <c r="D45" s="596">
        <v>4</v>
      </c>
      <c r="E45" s="609">
        <v>50</v>
      </c>
    </row>
    <row r="46" spans="2:5" x14ac:dyDescent="0.25">
      <c r="B46" s="596"/>
      <c r="C46" s="596" t="s">
        <v>2041</v>
      </c>
      <c r="D46" s="596">
        <v>45</v>
      </c>
      <c r="E46" s="609">
        <v>1125</v>
      </c>
    </row>
    <row r="47" spans="2:5" x14ac:dyDescent="0.25">
      <c r="B47" s="596" t="s">
        <v>2042</v>
      </c>
      <c r="C47" s="596" t="s">
        <v>2043</v>
      </c>
      <c r="D47" s="596">
        <v>1</v>
      </c>
      <c r="E47" s="609">
        <v>25</v>
      </c>
    </row>
    <row r="48" spans="2:5" x14ac:dyDescent="0.25">
      <c r="B48" s="596"/>
      <c r="C48" s="596" t="s">
        <v>2044</v>
      </c>
      <c r="D48" s="596">
        <v>9</v>
      </c>
      <c r="E48" s="609">
        <v>225</v>
      </c>
    </row>
    <row r="49" spans="2:5" x14ac:dyDescent="0.25">
      <c r="B49" s="596"/>
      <c r="C49" s="596" t="s">
        <v>2045</v>
      </c>
      <c r="D49" s="596">
        <v>29</v>
      </c>
      <c r="E49" s="609">
        <v>625</v>
      </c>
    </row>
    <row r="50" spans="2:5" x14ac:dyDescent="0.25">
      <c r="B50" s="596"/>
      <c r="C50" s="596" t="s">
        <v>2046</v>
      </c>
      <c r="D50" s="596">
        <v>7</v>
      </c>
      <c r="E50" s="609">
        <v>175</v>
      </c>
    </row>
    <row r="51" spans="2:5" x14ac:dyDescent="0.25">
      <c r="B51" s="596"/>
      <c r="C51" s="596" t="s">
        <v>2047</v>
      </c>
      <c r="D51" s="596">
        <v>7</v>
      </c>
      <c r="E51" s="609">
        <v>175</v>
      </c>
    </row>
    <row r="52" spans="2:5" x14ac:dyDescent="0.25">
      <c r="B52" s="596"/>
      <c r="C52" s="596" t="s">
        <v>2048</v>
      </c>
      <c r="D52" s="596">
        <v>53</v>
      </c>
      <c r="E52" s="609">
        <v>1315</v>
      </c>
    </row>
    <row r="53" spans="2:5" x14ac:dyDescent="0.25">
      <c r="B53" s="596"/>
      <c r="C53" s="596" t="s">
        <v>2049</v>
      </c>
      <c r="D53" s="596">
        <v>2</v>
      </c>
      <c r="E53" s="609">
        <v>50</v>
      </c>
    </row>
    <row r="54" spans="2:5" x14ac:dyDescent="0.25">
      <c r="B54" s="596"/>
      <c r="C54" s="596" t="s">
        <v>2050</v>
      </c>
      <c r="D54" s="596">
        <v>9</v>
      </c>
      <c r="E54" s="609">
        <v>225</v>
      </c>
    </row>
    <row r="55" spans="2:5" x14ac:dyDescent="0.25">
      <c r="B55" s="596"/>
      <c r="C55" s="596" t="s">
        <v>2051</v>
      </c>
      <c r="D55" s="596">
        <v>2</v>
      </c>
      <c r="E55" s="609">
        <v>30</v>
      </c>
    </row>
    <row r="56" spans="2:5" x14ac:dyDescent="0.25">
      <c r="B56" s="596"/>
      <c r="C56" s="596" t="s">
        <v>2052</v>
      </c>
      <c r="D56" s="596">
        <v>6</v>
      </c>
      <c r="E56" s="609">
        <v>150</v>
      </c>
    </row>
    <row r="57" spans="2:5" x14ac:dyDescent="0.25">
      <c r="B57" s="596"/>
      <c r="C57" s="596" t="s">
        <v>2053</v>
      </c>
      <c r="D57" s="596">
        <v>1</v>
      </c>
      <c r="E57" s="609">
        <v>25</v>
      </c>
    </row>
    <row r="58" spans="2:5" x14ac:dyDescent="0.25">
      <c r="B58" s="596"/>
      <c r="C58" s="596" t="s">
        <v>2054</v>
      </c>
      <c r="D58" s="596">
        <v>15</v>
      </c>
      <c r="E58" s="609">
        <v>375</v>
      </c>
    </row>
    <row r="59" spans="2:5" x14ac:dyDescent="0.25">
      <c r="B59" s="596"/>
      <c r="C59" s="596" t="s">
        <v>2055</v>
      </c>
      <c r="D59" s="596">
        <v>5</v>
      </c>
      <c r="E59" s="609">
        <v>125</v>
      </c>
    </row>
    <row r="60" spans="2:5" x14ac:dyDescent="0.25">
      <c r="B60" s="596"/>
      <c r="C60" s="596" t="s">
        <v>2056</v>
      </c>
      <c r="D60" s="596">
        <v>1</v>
      </c>
      <c r="E60" s="609">
        <v>25</v>
      </c>
    </row>
    <row r="61" spans="2:5" x14ac:dyDescent="0.25">
      <c r="B61" s="596"/>
      <c r="C61" s="596" t="s">
        <v>2057</v>
      </c>
      <c r="D61" s="596">
        <v>1</v>
      </c>
      <c r="E61" s="609">
        <v>25</v>
      </c>
    </row>
    <row r="62" spans="2:5" x14ac:dyDescent="0.25">
      <c r="B62" s="596"/>
      <c r="C62" s="596" t="s">
        <v>2058</v>
      </c>
      <c r="D62" s="596">
        <v>3</v>
      </c>
      <c r="E62" s="609">
        <v>75</v>
      </c>
    </row>
    <row r="63" spans="2:5" x14ac:dyDescent="0.25">
      <c r="B63" s="596"/>
      <c r="C63" s="596" t="s">
        <v>2059</v>
      </c>
      <c r="D63" s="596">
        <v>3</v>
      </c>
      <c r="E63" s="609">
        <v>75</v>
      </c>
    </row>
    <row r="64" spans="2:5" x14ac:dyDescent="0.25">
      <c r="B64" s="596"/>
      <c r="C64" s="596" t="s">
        <v>2060</v>
      </c>
      <c r="D64" s="596">
        <v>2</v>
      </c>
      <c r="E64" s="609">
        <v>50</v>
      </c>
    </row>
    <row r="65" spans="2:5" x14ac:dyDescent="0.25">
      <c r="B65" s="596"/>
      <c r="C65" s="596" t="s">
        <v>2061</v>
      </c>
      <c r="D65" s="596">
        <v>1</v>
      </c>
      <c r="E65" s="609">
        <v>25</v>
      </c>
    </row>
    <row r="66" spans="2:5" x14ac:dyDescent="0.25">
      <c r="B66" s="596"/>
      <c r="C66" s="596" t="s">
        <v>2062</v>
      </c>
      <c r="D66" s="596">
        <v>12</v>
      </c>
      <c r="E66" s="609">
        <v>300</v>
      </c>
    </row>
    <row r="67" spans="2:5" x14ac:dyDescent="0.25">
      <c r="B67" s="596"/>
      <c r="C67" s="596" t="s">
        <v>2063</v>
      </c>
      <c r="D67" s="596">
        <v>10</v>
      </c>
      <c r="E67" s="609">
        <v>250</v>
      </c>
    </row>
    <row r="68" spans="2:5" x14ac:dyDescent="0.25">
      <c r="B68" s="596"/>
      <c r="C68" s="611" t="s">
        <v>2064</v>
      </c>
      <c r="D68" s="596">
        <v>16</v>
      </c>
      <c r="E68" s="609">
        <v>400</v>
      </c>
    </row>
    <row r="69" spans="2:5" x14ac:dyDescent="0.25">
      <c r="B69" s="596"/>
      <c r="C69" s="596" t="s">
        <v>2065</v>
      </c>
      <c r="D69" s="596">
        <v>6</v>
      </c>
      <c r="E69" s="609">
        <v>150</v>
      </c>
    </row>
    <row r="70" spans="2:5" x14ac:dyDescent="0.25">
      <c r="B70" s="596"/>
      <c r="C70" s="596" t="s">
        <v>2066</v>
      </c>
      <c r="D70" s="596">
        <v>7</v>
      </c>
      <c r="E70" s="609">
        <v>175</v>
      </c>
    </row>
    <row r="71" spans="2:5" x14ac:dyDescent="0.25">
      <c r="B71" s="596"/>
      <c r="C71" s="596" t="s">
        <v>2067</v>
      </c>
      <c r="D71" s="596">
        <v>8</v>
      </c>
      <c r="E71" s="609">
        <v>200</v>
      </c>
    </row>
    <row r="72" spans="2:5" x14ac:dyDescent="0.25">
      <c r="B72" s="596"/>
      <c r="C72" s="605" t="s">
        <v>2068</v>
      </c>
      <c r="D72" s="596">
        <v>6</v>
      </c>
      <c r="E72" s="609">
        <v>150</v>
      </c>
    </row>
    <row r="73" spans="2:5" x14ac:dyDescent="0.25">
      <c r="B73" s="596"/>
      <c r="C73" s="596" t="s">
        <v>2069</v>
      </c>
      <c r="D73" s="596">
        <v>3</v>
      </c>
      <c r="E73" s="609">
        <v>75</v>
      </c>
    </row>
    <row r="74" spans="2:5" x14ac:dyDescent="0.25">
      <c r="B74" s="596"/>
      <c r="C74" s="596" t="s">
        <v>2070</v>
      </c>
      <c r="D74" s="596">
        <v>40</v>
      </c>
      <c r="E74" s="609">
        <v>700</v>
      </c>
    </row>
    <row r="75" spans="2:5" x14ac:dyDescent="0.25">
      <c r="B75" s="596"/>
      <c r="C75" s="596" t="s">
        <v>2071</v>
      </c>
      <c r="D75" s="596">
        <v>1</v>
      </c>
      <c r="E75" s="609">
        <v>25</v>
      </c>
    </row>
    <row r="76" spans="2:5" x14ac:dyDescent="0.25">
      <c r="B76" s="596"/>
      <c r="C76" s="596" t="s">
        <v>2072</v>
      </c>
      <c r="D76" s="596">
        <v>2</v>
      </c>
      <c r="E76" s="609">
        <v>50</v>
      </c>
    </row>
    <row r="77" spans="2:5" x14ac:dyDescent="0.25">
      <c r="B77" s="596"/>
      <c r="C77" s="596" t="s">
        <v>2073</v>
      </c>
      <c r="D77" s="596">
        <v>1</v>
      </c>
      <c r="E77" s="609">
        <v>25</v>
      </c>
    </row>
    <row r="78" spans="2:5" x14ac:dyDescent="0.25">
      <c r="B78" s="596"/>
      <c r="C78" s="596" t="s">
        <v>2074</v>
      </c>
      <c r="D78" s="596">
        <v>11</v>
      </c>
      <c r="E78" s="609">
        <v>275</v>
      </c>
    </row>
    <row r="79" spans="2:5" x14ac:dyDescent="0.25">
      <c r="B79" s="596"/>
      <c r="C79" s="596" t="s">
        <v>2075</v>
      </c>
      <c r="D79" s="596">
        <v>1</v>
      </c>
      <c r="E79" s="609">
        <v>25</v>
      </c>
    </row>
    <row r="80" spans="2:5" x14ac:dyDescent="0.25">
      <c r="B80" s="596"/>
      <c r="C80" s="596" t="s">
        <v>605</v>
      </c>
      <c r="D80" s="596">
        <v>13</v>
      </c>
      <c r="E80" s="609">
        <v>325</v>
      </c>
    </row>
    <row r="81" spans="2:5" x14ac:dyDescent="0.25">
      <c r="B81" s="596"/>
      <c r="C81" s="596" t="s">
        <v>1003</v>
      </c>
      <c r="D81" s="596">
        <v>3</v>
      </c>
      <c r="E81" s="609">
        <v>75</v>
      </c>
    </row>
    <row r="82" spans="2:5" x14ac:dyDescent="0.25">
      <c r="B82" s="596"/>
      <c r="C82" s="596" t="s">
        <v>2076</v>
      </c>
      <c r="D82" s="596">
        <v>1</v>
      </c>
      <c r="E82" s="609">
        <v>25</v>
      </c>
    </row>
    <row r="83" spans="2:5" x14ac:dyDescent="0.25">
      <c r="B83" s="596"/>
      <c r="C83" s="596" t="s">
        <v>2077</v>
      </c>
      <c r="D83" s="596">
        <v>19</v>
      </c>
      <c r="E83" s="609">
        <v>475</v>
      </c>
    </row>
    <row r="84" spans="2:5" x14ac:dyDescent="0.25">
      <c r="B84" s="596"/>
      <c r="C84" s="611" t="s">
        <v>2078</v>
      </c>
      <c r="D84" s="596">
        <v>1</v>
      </c>
      <c r="E84" s="609">
        <v>25</v>
      </c>
    </row>
    <row r="85" spans="2:5" x14ac:dyDescent="0.25">
      <c r="B85" s="596"/>
      <c r="C85" s="596" t="s">
        <v>2079</v>
      </c>
      <c r="D85" s="596">
        <v>13</v>
      </c>
      <c r="E85" s="609">
        <v>325</v>
      </c>
    </row>
    <row r="86" spans="2:5" x14ac:dyDescent="0.25">
      <c r="B86" s="596"/>
      <c r="C86" s="596" t="s">
        <v>473</v>
      </c>
      <c r="D86" s="596">
        <v>3</v>
      </c>
      <c r="E86" s="609">
        <v>50</v>
      </c>
    </row>
    <row r="87" spans="2:5" x14ac:dyDescent="0.25">
      <c r="B87" s="596"/>
      <c r="C87" s="596" t="s">
        <v>2080</v>
      </c>
      <c r="D87" s="596">
        <v>1</v>
      </c>
      <c r="E87" s="609">
        <v>25</v>
      </c>
    </row>
    <row r="88" spans="2:5" x14ac:dyDescent="0.25">
      <c r="B88" s="596"/>
      <c r="C88" s="596" t="s">
        <v>2081</v>
      </c>
      <c r="D88" s="596">
        <v>1</v>
      </c>
      <c r="E88" s="609">
        <v>25</v>
      </c>
    </row>
    <row r="89" spans="2:5" x14ac:dyDescent="0.25">
      <c r="B89" s="596"/>
      <c r="C89" s="596" t="s">
        <v>2082</v>
      </c>
      <c r="D89" s="596">
        <v>2</v>
      </c>
      <c r="E89" s="609">
        <v>50</v>
      </c>
    </row>
    <row r="90" spans="2:5" x14ac:dyDescent="0.25">
      <c r="B90" s="596"/>
      <c r="C90" s="596" t="s">
        <v>2083</v>
      </c>
      <c r="D90" s="596">
        <v>2</v>
      </c>
      <c r="E90" s="609">
        <v>50</v>
      </c>
    </row>
    <row r="91" spans="2:5" x14ac:dyDescent="0.25">
      <c r="B91" s="596"/>
      <c r="C91" s="596" t="s">
        <v>2084</v>
      </c>
      <c r="D91" s="596">
        <v>2</v>
      </c>
      <c r="E91" s="609">
        <v>50</v>
      </c>
    </row>
    <row r="92" spans="2:5" x14ac:dyDescent="0.25">
      <c r="B92" s="596"/>
      <c r="C92" s="596" t="s">
        <v>166</v>
      </c>
      <c r="D92" s="596">
        <v>1</v>
      </c>
      <c r="E92" s="609">
        <v>25</v>
      </c>
    </row>
    <row r="93" spans="2:5" x14ac:dyDescent="0.25">
      <c r="B93" s="596"/>
      <c r="C93" s="596" t="s">
        <v>2085</v>
      </c>
      <c r="D93" s="596">
        <v>1</v>
      </c>
      <c r="E93" s="609">
        <v>25</v>
      </c>
    </row>
    <row r="94" spans="2:5" x14ac:dyDescent="0.25">
      <c r="B94" s="596"/>
      <c r="C94" s="596" t="s">
        <v>1752</v>
      </c>
      <c r="D94" s="596">
        <v>10</v>
      </c>
      <c r="E94" s="609">
        <v>150</v>
      </c>
    </row>
    <row r="95" spans="2:5" x14ac:dyDescent="0.25">
      <c r="B95" s="596"/>
      <c r="C95" s="605" t="s">
        <v>2086</v>
      </c>
      <c r="D95" s="596">
        <v>5</v>
      </c>
      <c r="E95" s="609">
        <v>125</v>
      </c>
    </row>
    <row r="96" spans="2:5" x14ac:dyDescent="0.25">
      <c r="B96" s="596"/>
      <c r="C96" s="605" t="s">
        <v>2653</v>
      </c>
      <c r="D96" s="596">
        <v>19</v>
      </c>
      <c r="E96" s="609">
        <v>385</v>
      </c>
    </row>
    <row r="97" spans="2:5" x14ac:dyDescent="0.25">
      <c r="B97" s="596"/>
      <c r="C97" s="605" t="s">
        <v>2654</v>
      </c>
      <c r="D97" s="596">
        <v>10</v>
      </c>
      <c r="E97" s="609">
        <v>195</v>
      </c>
    </row>
    <row r="98" spans="2:5" x14ac:dyDescent="0.25">
      <c r="B98" s="606" t="s">
        <v>5</v>
      </c>
      <c r="C98" s="606"/>
      <c r="D98" s="606">
        <f>SUM(D16:D97)</f>
        <v>774</v>
      </c>
      <c r="E98" s="607">
        <f>SUM(E16:E97)</f>
        <v>17805</v>
      </c>
    </row>
  </sheetData>
  <mergeCells count="1">
    <mergeCell ref="B11:E11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1F7F1-0C64-4824-83BB-9F303F2D5F81}">
  <dimension ref="B1:J120"/>
  <sheetViews>
    <sheetView showGridLines="0" topLeftCell="A14" zoomScale="80" zoomScaleNormal="80" workbookViewId="0">
      <selection activeCell="B14" sqref="B14:J14"/>
    </sheetView>
  </sheetViews>
  <sheetFormatPr baseColWidth="10" defaultRowHeight="13.8" x14ac:dyDescent="0.25"/>
  <cols>
    <col min="1" max="1" width="11.5546875" style="183"/>
    <col min="2" max="2" width="24.21875" style="183" customWidth="1"/>
    <col min="3" max="3" width="48.5546875" style="183" customWidth="1"/>
    <col min="4" max="4" width="22" style="183" customWidth="1"/>
    <col min="5" max="5" width="19.88671875" style="183" customWidth="1"/>
    <col min="6" max="6" width="20.88671875" style="183" customWidth="1"/>
    <col min="7" max="7" width="16.6640625" style="183" bestFit="1" customWidth="1"/>
    <col min="8" max="8" width="60.88671875" style="183" bestFit="1" customWidth="1"/>
    <col min="9" max="9" width="13.21875" style="183" bestFit="1" customWidth="1"/>
    <col min="10" max="10" width="9.77734375" style="183" bestFit="1" customWidth="1"/>
    <col min="11" max="16384" width="11.5546875" style="183"/>
  </cols>
  <sheetData>
    <row r="1" spans="2:10" x14ac:dyDescent="0.25">
      <c r="D1" s="184"/>
    </row>
    <row r="2" spans="2:10" x14ac:dyDescent="0.25">
      <c r="D2" s="184"/>
    </row>
    <row r="3" spans="2:10" x14ac:dyDescent="0.25">
      <c r="D3" s="184"/>
    </row>
    <row r="4" spans="2:10" x14ac:dyDescent="0.25">
      <c r="D4" s="184"/>
    </row>
    <row r="5" spans="2:10" x14ac:dyDescent="0.25">
      <c r="D5" s="184"/>
    </row>
    <row r="6" spans="2:10" x14ac:dyDescent="0.25">
      <c r="D6" s="184"/>
    </row>
    <row r="7" spans="2:10" x14ac:dyDescent="0.25">
      <c r="D7" s="184"/>
    </row>
    <row r="8" spans="2:10" x14ac:dyDescent="0.25">
      <c r="D8" s="184"/>
    </row>
    <row r="9" spans="2:10" x14ac:dyDescent="0.25">
      <c r="D9" s="184"/>
    </row>
    <row r="10" spans="2:10" ht="14.4" thickBot="1" x14ac:dyDescent="0.3">
      <c r="D10" s="184"/>
    </row>
    <row r="11" spans="2:10" ht="14.4" thickBot="1" x14ac:dyDescent="0.3">
      <c r="B11" s="685" t="s">
        <v>1007</v>
      </c>
      <c r="C11" s="686"/>
      <c r="D11" s="686"/>
      <c r="E11" s="686"/>
      <c r="F11" s="686"/>
      <c r="G11" s="687"/>
    </row>
    <row r="14" spans="2:10" x14ac:dyDescent="0.25">
      <c r="B14" s="715" t="s">
        <v>1008</v>
      </c>
      <c r="C14" s="716"/>
      <c r="D14" s="716"/>
      <c r="E14" s="716"/>
      <c r="F14" s="716"/>
      <c r="G14" s="716"/>
      <c r="H14" s="716"/>
      <c r="I14" s="716"/>
      <c r="J14" s="716"/>
    </row>
    <row r="15" spans="2:10" x14ac:dyDescent="0.25">
      <c r="B15" s="136" t="s">
        <v>1009</v>
      </c>
      <c r="C15" s="137" t="s">
        <v>404</v>
      </c>
      <c r="D15" s="137" t="s">
        <v>1010</v>
      </c>
      <c r="E15" s="138"/>
      <c r="F15" s="139" t="s">
        <v>1011</v>
      </c>
      <c r="G15" s="140" t="s">
        <v>1012</v>
      </c>
      <c r="H15" s="141" t="s">
        <v>1955</v>
      </c>
      <c r="I15" s="142" t="s">
        <v>1013</v>
      </c>
      <c r="J15" s="143" t="s">
        <v>1014</v>
      </c>
    </row>
    <row r="16" spans="2:10" x14ac:dyDescent="0.25">
      <c r="B16" s="144">
        <v>1</v>
      </c>
      <c r="C16" s="145" t="s">
        <v>1015</v>
      </c>
      <c r="D16" s="145" t="s">
        <v>1016</v>
      </c>
      <c r="E16" s="145" t="s">
        <v>1017</v>
      </c>
      <c r="F16" s="145" t="s">
        <v>1018</v>
      </c>
      <c r="G16" s="145" t="s">
        <v>1019</v>
      </c>
      <c r="H16" s="145"/>
      <c r="I16" s="145"/>
      <c r="J16" s="145"/>
    </row>
    <row r="17" spans="2:10" x14ac:dyDescent="0.25">
      <c r="B17" s="146">
        <v>2</v>
      </c>
      <c r="C17" s="147" t="s">
        <v>1020</v>
      </c>
      <c r="D17" s="147" t="s">
        <v>1016</v>
      </c>
      <c r="E17" s="147" t="s">
        <v>1017</v>
      </c>
      <c r="F17" s="147" t="s">
        <v>1021</v>
      </c>
      <c r="G17" s="148" t="s">
        <v>1019</v>
      </c>
      <c r="H17" s="147" t="s">
        <v>1022</v>
      </c>
      <c r="I17" s="147">
        <v>100</v>
      </c>
      <c r="J17" s="147" t="s">
        <v>1014</v>
      </c>
    </row>
    <row r="18" spans="2:10" x14ac:dyDescent="0.25">
      <c r="B18" s="146">
        <v>3</v>
      </c>
      <c r="C18" s="147" t="s">
        <v>1023</v>
      </c>
      <c r="D18" s="147" t="s">
        <v>1016</v>
      </c>
      <c r="E18" s="147" t="s">
        <v>1017</v>
      </c>
      <c r="F18" s="147" t="s">
        <v>1024</v>
      </c>
      <c r="G18" s="148" t="s">
        <v>1019</v>
      </c>
      <c r="H18" s="147" t="s">
        <v>1025</v>
      </c>
      <c r="I18" s="147">
        <v>100</v>
      </c>
      <c r="J18" s="147" t="s">
        <v>1014</v>
      </c>
    </row>
    <row r="19" spans="2:10" x14ac:dyDescent="0.25">
      <c r="B19" s="146">
        <v>4</v>
      </c>
      <c r="C19" s="147" t="s">
        <v>1026</v>
      </c>
      <c r="D19" s="147" t="s">
        <v>1016</v>
      </c>
      <c r="E19" s="147" t="s">
        <v>1017</v>
      </c>
      <c r="F19" s="147" t="s">
        <v>1027</v>
      </c>
      <c r="G19" s="148" t="s">
        <v>1019</v>
      </c>
      <c r="H19" s="147" t="s">
        <v>1028</v>
      </c>
      <c r="I19" s="147">
        <v>100</v>
      </c>
      <c r="J19" s="147" t="s">
        <v>1014</v>
      </c>
    </row>
    <row r="20" spans="2:10" x14ac:dyDescent="0.25">
      <c r="B20" s="144">
        <v>5</v>
      </c>
      <c r="C20" s="145" t="s">
        <v>1029</v>
      </c>
      <c r="D20" s="145" t="s">
        <v>1016</v>
      </c>
      <c r="E20" s="145" t="s">
        <v>1017</v>
      </c>
      <c r="F20" s="145" t="s">
        <v>1030</v>
      </c>
      <c r="G20" s="145" t="s">
        <v>1019</v>
      </c>
      <c r="H20" s="145"/>
      <c r="I20" s="145"/>
      <c r="J20" s="145"/>
    </row>
    <row r="21" spans="2:10" x14ac:dyDescent="0.25">
      <c r="B21" s="146">
        <v>6</v>
      </c>
      <c r="C21" s="147" t="s">
        <v>1031</v>
      </c>
      <c r="D21" s="147" t="s">
        <v>1016</v>
      </c>
      <c r="E21" s="147" t="s">
        <v>1017</v>
      </c>
      <c r="F21" s="147" t="s">
        <v>416</v>
      </c>
      <c r="G21" s="148" t="s">
        <v>1019</v>
      </c>
      <c r="H21" s="147" t="s">
        <v>1032</v>
      </c>
      <c r="I21" s="147">
        <v>100</v>
      </c>
      <c r="J21" s="147" t="s">
        <v>1014</v>
      </c>
    </row>
    <row r="22" spans="2:10" x14ac:dyDescent="0.25">
      <c r="B22" s="144">
        <v>7</v>
      </c>
      <c r="C22" s="145" t="s">
        <v>1033</v>
      </c>
      <c r="D22" s="145" t="s">
        <v>1016</v>
      </c>
      <c r="E22" s="145" t="s">
        <v>1017</v>
      </c>
      <c r="F22" s="145" t="s">
        <v>1034</v>
      </c>
      <c r="G22" s="145" t="s">
        <v>1019</v>
      </c>
      <c r="H22" s="145"/>
      <c r="I22" s="145"/>
      <c r="J22" s="145"/>
    </row>
    <row r="23" spans="2:10" x14ac:dyDescent="0.25">
      <c r="B23" s="146">
        <v>8</v>
      </c>
      <c r="C23" s="147" t="s">
        <v>1035</v>
      </c>
      <c r="D23" s="147" t="s">
        <v>1016</v>
      </c>
      <c r="E23" s="147" t="s">
        <v>1017</v>
      </c>
      <c r="F23" s="147" t="s">
        <v>1036</v>
      </c>
      <c r="G23" s="148" t="s">
        <v>1019</v>
      </c>
      <c r="H23" s="147" t="s">
        <v>1025</v>
      </c>
      <c r="I23" s="147">
        <v>100</v>
      </c>
      <c r="J23" s="147" t="s">
        <v>1014</v>
      </c>
    </row>
    <row r="24" spans="2:10" x14ac:dyDescent="0.25">
      <c r="B24" s="144">
        <v>9</v>
      </c>
      <c r="C24" s="145" t="s">
        <v>1037</v>
      </c>
      <c r="D24" s="145" t="s">
        <v>1016</v>
      </c>
      <c r="E24" s="145" t="s">
        <v>1017</v>
      </c>
      <c r="F24" s="145" t="s">
        <v>1038</v>
      </c>
      <c r="G24" s="145" t="s">
        <v>1019</v>
      </c>
      <c r="H24" s="145"/>
      <c r="I24" s="145"/>
      <c r="J24" s="145"/>
    </row>
    <row r="25" spans="2:10" x14ac:dyDescent="0.25">
      <c r="B25" s="146">
        <v>10</v>
      </c>
      <c r="C25" s="147" t="s">
        <v>1039</v>
      </c>
      <c r="D25" s="147" t="s">
        <v>1016</v>
      </c>
      <c r="E25" s="147" t="s">
        <v>1017</v>
      </c>
      <c r="F25" s="147" t="s">
        <v>1040</v>
      </c>
      <c r="G25" s="148" t="s">
        <v>1019</v>
      </c>
      <c r="H25" s="147" t="s">
        <v>1032</v>
      </c>
      <c r="I25" s="147">
        <v>100</v>
      </c>
      <c r="J25" s="147" t="s">
        <v>1014</v>
      </c>
    </row>
    <row r="26" spans="2:10" x14ac:dyDescent="0.25">
      <c r="B26" s="149">
        <v>11</v>
      </c>
      <c r="C26" s="150" t="s">
        <v>1041</v>
      </c>
      <c r="D26" s="150" t="s">
        <v>1016</v>
      </c>
      <c r="E26" s="150" t="s">
        <v>1017</v>
      </c>
      <c r="F26" s="150" t="s">
        <v>855</v>
      </c>
      <c r="G26" s="151" t="s">
        <v>1019</v>
      </c>
      <c r="H26" s="150" t="s">
        <v>1042</v>
      </c>
      <c r="I26" s="150">
        <v>100</v>
      </c>
      <c r="J26" s="150" t="s">
        <v>1014</v>
      </c>
    </row>
    <row r="27" spans="2:10" x14ac:dyDescent="0.25">
      <c r="B27" s="152">
        <v>12</v>
      </c>
      <c r="C27" s="147" t="s">
        <v>1043</v>
      </c>
      <c r="D27" s="147" t="s">
        <v>1016</v>
      </c>
      <c r="E27" s="147" t="s">
        <v>1017</v>
      </c>
      <c r="F27" s="147" t="s">
        <v>1044</v>
      </c>
      <c r="G27" s="148" t="s">
        <v>1019</v>
      </c>
      <c r="H27" s="147" t="s">
        <v>1045</v>
      </c>
      <c r="I27" s="147">
        <v>100</v>
      </c>
      <c r="J27" s="147" t="s">
        <v>1014</v>
      </c>
    </row>
    <row r="28" spans="2:10" x14ac:dyDescent="0.25">
      <c r="B28" s="153">
        <v>13</v>
      </c>
      <c r="C28" s="154" t="s">
        <v>1046</v>
      </c>
      <c r="D28" s="154" t="s">
        <v>1016</v>
      </c>
      <c r="E28" s="154" t="s">
        <v>1017</v>
      </c>
      <c r="F28" s="154" t="s">
        <v>532</v>
      </c>
      <c r="G28" s="155" t="s">
        <v>1019</v>
      </c>
      <c r="H28" s="154" t="s">
        <v>1047</v>
      </c>
      <c r="I28" s="154">
        <v>100</v>
      </c>
      <c r="J28" s="154" t="s">
        <v>1014</v>
      </c>
    </row>
    <row r="29" spans="2:10" x14ac:dyDescent="0.25">
      <c r="B29" s="146">
        <v>14</v>
      </c>
      <c r="C29" s="147" t="s">
        <v>1048</v>
      </c>
      <c r="D29" s="147" t="s">
        <v>1016</v>
      </c>
      <c r="E29" s="147" t="s">
        <v>1017</v>
      </c>
      <c r="F29" s="147" t="s">
        <v>618</v>
      </c>
      <c r="G29" s="148" t="s">
        <v>1019</v>
      </c>
      <c r="H29" s="147" t="s">
        <v>1049</v>
      </c>
      <c r="I29" s="147">
        <v>100</v>
      </c>
      <c r="J29" s="147" t="s">
        <v>1014</v>
      </c>
    </row>
    <row r="30" spans="2:10" x14ac:dyDescent="0.25">
      <c r="B30" s="146">
        <v>15</v>
      </c>
      <c r="C30" s="147" t="s">
        <v>1050</v>
      </c>
      <c r="D30" s="147" t="s">
        <v>1016</v>
      </c>
      <c r="E30" s="147" t="s">
        <v>1051</v>
      </c>
      <c r="F30" s="147" t="s">
        <v>1052</v>
      </c>
      <c r="G30" s="148" t="s">
        <v>1019</v>
      </c>
      <c r="H30" s="147" t="s">
        <v>1053</v>
      </c>
      <c r="I30" s="147">
        <v>100</v>
      </c>
      <c r="J30" s="147" t="s">
        <v>1014</v>
      </c>
    </row>
    <row r="31" spans="2:10" x14ac:dyDescent="0.25">
      <c r="B31" s="146">
        <v>16</v>
      </c>
      <c r="C31" s="156" t="s">
        <v>1054</v>
      </c>
      <c r="D31" s="147" t="s">
        <v>1016</v>
      </c>
      <c r="E31" s="147" t="s">
        <v>1051</v>
      </c>
      <c r="F31" s="147" t="s">
        <v>1055</v>
      </c>
      <c r="G31" s="148" t="s">
        <v>1019</v>
      </c>
      <c r="H31" s="147" t="s">
        <v>1025</v>
      </c>
      <c r="I31" s="147">
        <v>100</v>
      </c>
      <c r="J31" s="147" t="s">
        <v>1014</v>
      </c>
    </row>
    <row r="32" spans="2:10" x14ac:dyDescent="0.25">
      <c r="B32" s="146">
        <v>17</v>
      </c>
      <c r="C32" s="147" t="s">
        <v>1056</v>
      </c>
      <c r="D32" s="147" t="s">
        <v>1016</v>
      </c>
      <c r="E32" s="147" t="s">
        <v>1051</v>
      </c>
      <c r="F32" s="147" t="s">
        <v>1057</v>
      </c>
      <c r="G32" s="148" t="s">
        <v>1019</v>
      </c>
      <c r="H32" s="147" t="s">
        <v>1025</v>
      </c>
      <c r="I32" s="147">
        <v>100</v>
      </c>
      <c r="J32" s="147" t="s">
        <v>1014</v>
      </c>
    </row>
    <row r="33" spans="2:10" x14ac:dyDescent="0.25">
      <c r="B33" s="146">
        <v>18</v>
      </c>
      <c r="C33" s="147" t="s">
        <v>1058</v>
      </c>
      <c r="D33" s="147" t="s">
        <v>1016</v>
      </c>
      <c r="E33" s="147" t="s">
        <v>1051</v>
      </c>
      <c r="F33" s="147" t="s">
        <v>1059</v>
      </c>
      <c r="G33" s="148" t="s">
        <v>1019</v>
      </c>
      <c r="H33" s="157" t="s">
        <v>1060</v>
      </c>
      <c r="I33" s="147">
        <v>100</v>
      </c>
      <c r="J33" s="147" t="s">
        <v>1014</v>
      </c>
    </row>
    <row r="34" spans="2:10" x14ac:dyDescent="0.25">
      <c r="B34" s="146">
        <v>19</v>
      </c>
      <c r="C34" s="147" t="s">
        <v>1061</v>
      </c>
      <c r="D34" s="147" t="s">
        <v>1016</v>
      </c>
      <c r="E34" s="147" t="s">
        <v>1051</v>
      </c>
      <c r="F34" s="147" t="s">
        <v>1062</v>
      </c>
      <c r="G34" s="148" t="s">
        <v>1019</v>
      </c>
      <c r="H34" s="147" t="s">
        <v>1063</v>
      </c>
      <c r="I34" s="145">
        <v>100</v>
      </c>
      <c r="J34" s="147" t="s">
        <v>1014</v>
      </c>
    </row>
    <row r="35" spans="2:10" x14ac:dyDescent="0.25">
      <c r="B35" s="146">
        <v>20</v>
      </c>
      <c r="C35" s="147" t="s">
        <v>1064</v>
      </c>
      <c r="D35" s="147" t="s">
        <v>1016</v>
      </c>
      <c r="E35" s="147" t="s">
        <v>1051</v>
      </c>
      <c r="F35" s="156" t="s">
        <v>1065</v>
      </c>
      <c r="G35" s="147" t="s">
        <v>322</v>
      </c>
      <c r="H35" s="147" t="s">
        <v>1025</v>
      </c>
      <c r="I35" s="158">
        <v>100</v>
      </c>
      <c r="J35" s="147" t="s">
        <v>1014</v>
      </c>
    </row>
    <row r="36" spans="2:10" x14ac:dyDescent="0.25">
      <c r="B36" s="146">
        <v>21</v>
      </c>
      <c r="C36" s="147" t="s">
        <v>1066</v>
      </c>
      <c r="D36" s="147" t="s">
        <v>1016</v>
      </c>
      <c r="E36" s="147" t="s">
        <v>1051</v>
      </c>
      <c r="F36" s="156" t="s">
        <v>1067</v>
      </c>
      <c r="G36" s="147" t="s">
        <v>322</v>
      </c>
      <c r="H36" s="157" t="s">
        <v>1063</v>
      </c>
      <c r="I36" s="145">
        <v>100</v>
      </c>
      <c r="J36" s="147" t="s">
        <v>1014</v>
      </c>
    </row>
    <row r="37" spans="2:10" x14ac:dyDescent="0.25">
      <c r="B37" s="146">
        <v>22</v>
      </c>
      <c r="C37" s="159" t="s">
        <v>605</v>
      </c>
      <c r="D37" s="147" t="s">
        <v>1068</v>
      </c>
      <c r="E37" s="156" t="s">
        <v>1069</v>
      </c>
      <c r="F37" s="160" t="s">
        <v>1070</v>
      </c>
      <c r="G37" s="147" t="s">
        <v>322</v>
      </c>
      <c r="H37" s="147" t="s">
        <v>1071</v>
      </c>
      <c r="I37" s="147">
        <v>120</v>
      </c>
      <c r="J37" s="147" t="s">
        <v>1014</v>
      </c>
    </row>
    <row r="38" spans="2:10" x14ac:dyDescent="0.25">
      <c r="B38" s="146">
        <v>23</v>
      </c>
      <c r="C38" s="159" t="s">
        <v>1072</v>
      </c>
      <c r="D38" s="147" t="s">
        <v>1068</v>
      </c>
      <c r="E38" s="156" t="s">
        <v>1069</v>
      </c>
      <c r="F38" s="159" t="s">
        <v>1073</v>
      </c>
      <c r="G38" s="147" t="s">
        <v>322</v>
      </c>
      <c r="H38" s="161" t="s">
        <v>1074</v>
      </c>
      <c r="I38" s="147">
        <v>120</v>
      </c>
      <c r="J38" s="147" t="s">
        <v>1014</v>
      </c>
    </row>
    <row r="39" spans="2:10" x14ac:dyDescent="0.25">
      <c r="B39" s="146">
        <v>24</v>
      </c>
      <c r="C39" s="159" t="s">
        <v>1075</v>
      </c>
      <c r="D39" s="147" t="s">
        <v>1068</v>
      </c>
      <c r="E39" s="156" t="s">
        <v>1069</v>
      </c>
      <c r="F39" s="159" t="s">
        <v>1076</v>
      </c>
      <c r="G39" s="147" t="s">
        <v>322</v>
      </c>
      <c r="H39" s="147" t="s">
        <v>1077</v>
      </c>
      <c r="I39" s="147">
        <v>120</v>
      </c>
      <c r="J39" s="147" t="s">
        <v>1014</v>
      </c>
    </row>
    <row r="40" spans="2:10" x14ac:dyDescent="0.25">
      <c r="B40" s="146">
        <v>25</v>
      </c>
      <c r="C40" s="159" t="s">
        <v>1078</v>
      </c>
      <c r="D40" s="147" t="s">
        <v>1068</v>
      </c>
      <c r="E40" s="156" t="s">
        <v>1069</v>
      </c>
      <c r="F40" s="159" t="s">
        <v>1079</v>
      </c>
      <c r="G40" s="147" t="s">
        <v>322</v>
      </c>
      <c r="H40" s="147" t="s">
        <v>1080</v>
      </c>
      <c r="I40" s="147">
        <v>120</v>
      </c>
      <c r="J40" s="147" t="s">
        <v>1014</v>
      </c>
    </row>
    <row r="41" spans="2:10" x14ac:dyDescent="0.25">
      <c r="B41" s="146">
        <v>26</v>
      </c>
      <c r="C41" s="159" t="s">
        <v>1081</v>
      </c>
      <c r="D41" s="147" t="s">
        <v>1068</v>
      </c>
      <c r="E41" s="156" t="s">
        <v>1069</v>
      </c>
      <c r="F41" s="162" t="s">
        <v>1082</v>
      </c>
      <c r="G41" s="147" t="s">
        <v>322</v>
      </c>
      <c r="H41" s="147" t="s">
        <v>1083</v>
      </c>
      <c r="I41" s="145">
        <v>120</v>
      </c>
      <c r="J41" s="147" t="s">
        <v>1014</v>
      </c>
    </row>
    <row r="42" spans="2:10" x14ac:dyDescent="0.25">
      <c r="B42" s="146">
        <v>27</v>
      </c>
      <c r="C42" s="159" t="s">
        <v>1084</v>
      </c>
      <c r="D42" s="147" t="s">
        <v>1068</v>
      </c>
      <c r="E42" s="156" t="s">
        <v>1069</v>
      </c>
      <c r="F42" s="159" t="s">
        <v>1085</v>
      </c>
      <c r="G42" s="147" t="s">
        <v>322</v>
      </c>
      <c r="H42" s="147" t="s">
        <v>1086</v>
      </c>
      <c r="I42" s="147">
        <v>120</v>
      </c>
      <c r="J42" s="147" t="s">
        <v>1014</v>
      </c>
    </row>
    <row r="43" spans="2:10" x14ac:dyDescent="0.25">
      <c r="B43" s="146">
        <v>28</v>
      </c>
      <c r="C43" s="159" t="s">
        <v>1087</v>
      </c>
      <c r="D43" s="147" t="s">
        <v>1068</v>
      </c>
      <c r="E43" s="156" t="s">
        <v>1069</v>
      </c>
      <c r="F43" s="159" t="s">
        <v>1088</v>
      </c>
      <c r="G43" s="147" t="s">
        <v>322</v>
      </c>
      <c r="H43" s="147" t="s">
        <v>1089</v>
      </c>
      <c r="I43" s="147">
        <v>120</v>
      </c>
      <c r="J43" s="147" t="s">
        <v>1014</v>
      </c>
    </row>
    <row r="44" spans="2:10" x14ac:dyDescent="0.25">
      <c r="B44" s="146">
        <v>29</v>
      </c>
      <c r="C44" s="159" t="s">
        <v>1090</v>
      </c>
      <c r="D44" s="147" t="s">
        <v>1068</v>
      </c>
      <c r="E44" s="156" t="s">
        <v>1069</v>
      </c>
      <c r="F44" s="159" t="s">
        <v>1091</v>
      </c>
      <c r="G44" s="147" t="s">
        <v>322</v>
      </c>
      <c r="H44" s="147" t="s">
        <v>1092</v>
      </c>
      <c r="I44" s="147">
        <v>120</v>
      </c>
      <c r="J44" s="147" t="s">
        <v>1014</v>
      </c>
    </row>
    <row r="45" spans="2:10" x14ac:dyDescent="0.25">
      <c r="B45" s="146">
        <v>30</v>
      </c>
      <c r="C45" s="159" t="s">
        <v>1093</v>
      </c>
      <c r="D45" s="147" t="s">
        <v>1068</v>
      </c>
      <c r="E45" s="156" t="s">
        <v>1069</v>
      </c>
      <c r="F45" s="159" t="s">
        <v>1094</v>
      </c>
      <c r="G45" s="147" t="s">
        <v>322</v>
      </c>
      <c r="H45" s="147" t="s">
        <v>1095</v>
      </c>
      <c r="I45" s="147">
        <v>120</v>
      </c>
      <c r="J45" s="147" t="s">
        <v>1014</v>
      </c>
    </row>
    <row r="46" spans="2:10" x14ac:dyDescent="0.25">
      <c r="B46" s="146">
        <v>31</v>
      </c>
      <c r="C46" s="159" t="s">
        <v>1096</v>
      </c>
      <c r="D46" s="147" t="s">
        <v>1068</v>
      </c>
      <c r="E46" s="156" t="s">
        <v>1069</v>
      </c>
      <c r="F46" s="159" t="s">
        <v>561</v>
      </c>
      <c r="G46" s="147" t="s">
        <v>322</v>
      </c>
      <c r="H46" s="147" t="s">
        <v>1097</v>
      </c>
      <c r="I46" s="147">
        <v>120</v>
      </c>
      <c r="J46" s="147" t="s">
        <v>1014</v>
      </c>
    </row>
    <row r="47" spans="2:10" x14ac:dyDescent="0.25">
      <c r="B47" s="146">
        <v>32</v>
      </c>
      <c r="C47" s="159" t="s">
        <v>1098</v>
      </c>
      <c r="D47" s="147" t="s">
        <v>1068</v>
      </c>
      <c r="E47" s="156" t="s">
        <v>1069</v>
      </c>
      <c r="F47" s="159" t="s">
        <v>1099</v>
      </c>
      <c r="G47" s="147" t="s">
        <v>322</v>
      </c>
      <c r="H47" s="147" t="s">
        <v>1100</v>
      </c>
      <c r="I47" s="147">
        <v>120</v>
      </c>
      <c r="J47" s="147" t="s">
        <v>1014</v>
      </c>
    </row>
    <row r="48" spans="2:10" x14ac:dyDescent="0.25">
      <c r="B48" s="146">
        <v>33</v>
      </c>
      <c r="C48" s="159" t="s">
        <v>539</v>
      </c>
      <c r="D48" s="147" t="s">
        <v>1068</v>
      </c>
      <c r="E48" s="156" t="s">
        <v>1069</v>
      </c>
      <c r="F48" s="159" t="s">
        <v>1101</v>
      </c>
      <c r="G48" s="147" t="s">
        <v>322</v>
      </c>
      <c r="H48" s="147" t="s">
        <v>1102</v>
      </c>
      <c r="I48" s="147">
        <v>120</v>
      </c>
      <c r="J48" s="147" t="s">
        <v>1014</v>
      </c>
    </row>
    <row r="49" spans="2:10" x14ac:dyDescent="0.25">
      <c r="B49" s="146">
        <v>34</v>
      </c>
      <c r="C49" s="159" t="s">
        <v>1103</v>
      </c>
      <c r="D49" s="147" t="s">
        <v>1068</v>
      </c>
      <c r="E49" s="156" t="s">
        <v>1069</v>
      </c>
      <c r="F49" s="160" t="s">
        <v>1104</v>
      </c>
      <c r="G49" s="147" t="s">
        <v>322</v>
      </c>
      <c r="H49" s="147" t="s">
        <v>1105</v>
      </c>
      <c r="I49" s="147">
        <v>120</v>
      </c>
      <c r="J49" s="147" t="s">
        <v>1014</v>
      </c>
    </row>
    <row r="50" spans="2:10" x14ac:dyDescent="0.25">
      <c r="B50" s="146">
        <v>35</v>
      </c>
      <c r="C50" s="159" t="s">
        <v>1106</v>
      </c>
      <c r="D50" s="147" t="s">
        <v>1068</v>
      </c>
      <c r="E50" s="156" t="s">
        <v>1069</v>
      </c>
      <c r="F50" s="160" t="s">
        <v>1107</v>
      </c>
      <c r="G50" s="147" t="s">
        <v>322</v>
      </c>
      <c r="H50" s="147" t="s">
        <v>1108</v>
      </c>
      <c r="I50" s="147">
        <v>120</v>
      </c>
      <c r="J50" s="147" t="s">
        <v>1014</v>
      </c>
    </row>
    <row r="51" spans="2:10" x14ac:dyDescent="0.25">
      <c r="B51" s="146">
        <v>36</v>
      </c>
      <c r="C51" s="159" t="s">
        <v>428</v>
      </c>
      <c r="D51" s="147" t="s">
        <v>1068</v>
      </c>
      <c r="E51" s="156" t="s">
        <v>1069</v>
      </c>
      <c r="F51" s="160" t="s">
        <v>1109</v>
      </c>
      <c r="G51" s="147" t="s">
        <v>322</v>
      </c>
      <c r="H51" s="147" t="s">
        <v>1110</v>
      </c>
      <c r="I51" s="147">
        <v>120</v>
      </c>
      <c r="J51" s="147" t="s">
        <v>1014</v>
      </c>
    </row>
    <row r="52" spans="2:10" x14ac:dyDescent="0.25">
      <c r="B52" s="146">
        <v>37</v>
      </c>
      <c r="C52" s="159" t="s">
        <v>1111</v>
      </c>
      <c r="D52" s="147" t="s">
        <v>1068</v>
      </c>
      <c r="E52" s="156" t="s">
        <v>1069</v>
      </c>
      <c r="F52" s="160" t="s">
        <v>1112</v>
      </c>
      <c r="G52" s="147" t="s">
        <v>322</v>
      </c>
      <c r="H52" s="147" t="s">
        <v>1113</v>
      </c>
      <c r="I52" s="147">
        <v>120</v>
      </c>
      <c r="J52" s="147" t="s">
        <v>1014</v>
      </c>
    </row>
    <row r="53" spans="2:10" x14ac:dyDescent="0.25">
      <c r="B53" s="146">
        <v>38</v>
      </c>
      <c r="C53" s="159" t="s">
        <v>668</v>
      </c>
      <c r="D53" s="147" t="s">
        <v>1068</v>
      </c>
      <c r="E53" s="156" t="s">
        <v>1069</v>
      </c>
      <c r="F53" s="160" t="s">
        <v>1114</v>
      </c>
      <c r="G53" s="147" t="s">
        <v>322</v>
      </c>
      <c r="H53" s="147" t="s">
        <v>1115</v>
      </c>
      <c r="I53" s="147">
        <v>120</v>
      </c>
      <c r="J53" s="147" t="s">
        <v>1014</v>
      </c>
    </row>
    <row r="54" spans="2:10" x14ac:dyDescent="0.25">
      <c r="B54" s="146">
        <v>39</v>
      </c>
      <c r="C54" s="159" t="s">
        <v>1116</v>
      </c>
      <c r="D54" s="147" t="s">
        <v>1068</v>
      </c>
      <c r="E54" s="156" t="s">
        <v>1069</v>
      </c>
      <c r="F54" s="160" t="s">
        <v>1117</v>
      </c>
      <c r="G54" s="147" t="s">
        <v>322</v>
      </c>
      <c r="H54" s="147" t="s">
        <v>1118</v>
      </c>
      <c r="I54" s="147">
        <v>120</v>
      </c>
      <c r="J54" s="147" t="s">
        <v>1014</v>
      </c>
    </row>
    <row r="55" spans="2:10" x14ac:dyDescent="0.25">
      <c r="B55" s="146">
        <v>40</v>
      </c>
      <c r="C55" s="159" t="s">
        <v>800</v>
      </c>
      <c r="D55" s="147" t="s">
        <v>1068</v>
      </c>
      <c r="E55" s="156" t="s">
        <v>1069</v>
      </c>
      <c r="F55" s="159" t="s">
        <v>1119</v>
      </c>
      <c r="G55" s="147" t="s">
        <v>322</v>
      </c>
      <c r="H55" s="147" t="s">
        <v>1120</v>
      </c>
      <c r="I55" s="147">
        <v>120</v>
      </c>
      <c r="J55" s="147" t="s">
        <v>1014</v>
      </c>
    </row>
    <row r="56" spans="2:10" x14ac:dyDescent="0.25">
      <c r="B56" s="146">
        <v>41</v>
      </c>
      <c r="C56" s="159" t="s">
        <v>1121</v>
      </c>
      <c r="D56" s="147" t="s">
        <v>1068</v>
      </c>
      <c r="E56" s="156" t="s">
        <v>1069</v>
      </c>
      <c r="F56" s="160" t="s">
        <v>1122</v>
      </c>
      <c r="G56" s="147" t="s">
        <v>322</v>
      </c>
      <c r="H56" s="147" t="s">
        <v>1123</v>
      </c>
      <c r="I56" s="147">
        <v>120</v>
      </c>
      <c r="J56" s="147" t="s">
        <v>1014</v>
      </c>
    </row>
    <row r="57" spans="2:10" x14ac:dyDescent="0.25">
      <c r="B57" s="146">
        <v>42</v>
      </c>
      <c r="C57" s="159" t="s">
        <v>1124</v>
      </c>
      <c r="D57" s="147" t="s">
        <v>1068</v>
      </c>
      <c r="E57" s="156" t="s">
        <v>1069</v>
      </c>
      <c r="F57" s="160" t="s">
        <v>1125</v>
      </c>
      <c r="G57" s="147" t="s">
        <v>322</v>
      </c>
      <c r="H57" s="147" t="s">
        <v>1126</v>
      </c>
      <c r="I57" s="147">
        <v>120</v>
      </c>
      <c r="J57" s="147" t="s">
        <v>1014</v>
      </c>
    </row>
    <row r="58" spans="2:10" x14ac:dyDescent="0.25">
      <c r="B58" s="146">
        <v>43</v>
      </c>
      <c r="C58" s="159" t="s">
        <v>1127</v>
      </c>
      <c r="D58" s="147" t="s">
        <v>1068</v>
      </c>
      <c r="E58" s="156" t="s">
        <v>1069</v>
      </c>
      <c r="F58" s="160" t="s">
        <v>477</v>
      </c>
      <c r="G58" s="147" t="s">
        <v>322</v>
      </c>
      <c r="H58" s="147" t="s">
        <v>1128</v>
      </c>
      <c r="I58" s="147">
        <v>120</v>
      </c>
      <c r="J58" s="147" t="s">
        <v>1014</v>
      </c>
    </row>
    <row r="59" spans="2:10" x14ac:dyDescent="0.25">
      <c r="B59" s="146">
        <v>44</v>
      </c>
      <c r="C59" s="159" t="s">
        <v>727</v>
      </c>
      <c r="D59" s="147" t="s">
        <v>1068</v>
      </c>
      <c r="E59" s="156" t="s">
        <v>1069</v>
      </c>
      <c r="F59" s="160" t="s">
        <v>726</v>
      </c>
      <c r="G59" s="147" t="s">
        <v>322</v>
      </c>
      <c r="H59" s="147" t="s">
        <v>1129</v>
      </c>
      <c r="I59" s="147">
        <v>120</v>
      </c>
      <c r="J59" s="147" t="s">
        <v>1014</v>
      </c>
    </row>
    <row r="60" spans="2:10" x14ac:dyDescent="0.25">
      <c r="B60" s="146">
        <v>45</v>
      </c>
      <c r="C60" s="159" t="s">
        <v>1130</v>
      </c>
      <c r="D60" s="147" t="s">
        <v>1068</v>
      </c>
      <c r="E60" s="156" t="s">
        <v>1069</v>
      </c>
      <c r="F60" s="160" t="s">
        <v>1131</v>
      </c>
      <c r="G60" s="147" t="s">
        <v>322</v>
      </c>
      <c r="H60" s="147" t="s">
        <v>1132</v>
      </c>
      <c r="I60" s="147">
        <v>120</v>
      </c>
      <c r="J60" s="147" t="s">
        <v>1014</v>
      </c>
    </row>
    <row r="61" spans="2:10" x14ac:dyDescent="0.25">
      <c r="B61" s="146">
        <v>46</v>
      </c>
      <c r="C61" s="159" t="s">
        <v>1133</v>
      </c>
      <c r="D61" s="147" t="s">
        <v>1068</v>
      </c>
      <c r="E61" s="156" t="s">
        <v>1069</v>
      </c>
      <c r="F61" s="159" t="s">
        <v>1134</v>
      </c>
      <c r="G61" s="147" t="s">
        <v>322</v>
      </c>
      <c r="H61" s="147" t="s">
        <v>1025</v>
      </c>
      <c r="I61" s="147">
        <v>120</v>
      </c>
      <c r="J61" s="147" t="s">
        <v>1014</v>
      </c>
    </row>
    <row r="62" spans="2:10" x14ac:dyDescent="0.25">
      <c r="B62" s="146">
        <v>47</v>
      </c>
      <c r="C62" s="159" t="s">
        <v>1135</v>
      </c>
      <c r="D62" s="147" t="s">
        <v>1068</v>
      </c>
      <c r="E62" s="156" t="s">
        <v>1069</v>
      </c>
      <c r="F62" s="159" t="s">
        <v>1136</v>
      </c>
      <c r="G62" s="147" t="s">
        <v>322</v>
      </c>
      <c r="H62" s="147" t="s">
        <v>1137</v>
      </c>
      <c r="I62" s="147">
        <v>120</v>
      </c>
      <c r="J62" s="147" t="s">
        <v>1014</v>
      </c>
    </row>
    <row r="63" spans="2:10" x14ac:dyDescent="0.25">
      <c r="B63" s="146">
        <v>48</v>
      </c>
      <c r="C63" s="159" t="s">
        <v>1138</v>
      </c>
      <c r="D63" s="147" t="s">
        <v>1068</v>
      </c>
      <c r="E63" s="156" t="s">
        <v>1069</v>
      </c>
      <c r="F63" s="159" t="s">
        <v>1139</v>
      </c>
      <c r="G63" s="147" t="s">
        <v>322</v>
      </c>
      <c r="H63" s="147" t="s">
        <v>1140</v>
      </c>
      <c r="I63" s="147">
        <v>120</v>
      </c>
      <c r="J63" s="147" t="s">
        <v>1014</v>
      </c>
    </row>
    <row r="64" spans="2:10" x14ac:dyDescent="0.25">
      <c r="B64" s="146">
        <v>49</v>
      </c>
      <c r="C64" s="159" t="s">
        <v>1141</v>
      </c>
      <c r="D64" s="147" t="s">
        <v>1068</v>
      </c>
      <c r="E64" s="156" t="s">
        <v>1069</v>
      </c>
      <c r="F64" s="159" t="s">
        <v>1142</v>
      </c>
      <c r="G64" s="147" t="s">
        <v>322</v>
      </c>
      <c r="H64" s="147" t="s">
        <v>1143</v>
      </c>
      <c r="I64" s="147">
        <v>120</v>
      </c>
      <c r="J64" s="147" t="s">
        <v>1014</v>
      </c>
    </row>
    <row r="65" spans="2:10" x14ac:dyDescent="0.25">
      <c r="B65" s="146">
        <v>50</v>
      </c>
      <c r="C65" s="159" t="s">
        <v>1144</v>
      </c>
      <c r="D65" s="147" t="s">
        <v>1068</v>
      </c>
      <c r="E65" s="156" t="s">
        <v>1069</v>
      </c>
      <c r="F65" s="159" t="s">
        <v>1145</v>
      </c>
      <c r="G65" s="147" t="s">
        <v>322</v>
      </c>
      <c r="H65" s="147" t="s">
        <v>1146</v>
      </c>
      <c r="I65" s="147">
        <v>120</v>
      </c>
      <c r="J65" s="147" t="s">
        <v>1014</v>
      </c>
    </row>
    <row r="66" spans="2:10" x14ac:dyDescent="0.25">
      <c r="B66" s="146">
        <v>51</v>
      </c>
      <c r="C66" s="159" t="s">
        <v>1147</v>
      </c>
      <c r="D66" s="147" t="s">
        <v>1068</v>
      </c>
      <c r="E66" s="156" t="s">
        <v>1069</v>
      </c>
      <c r="F66" s="159" t="s">
        <v>1148</v>
      </c>
      <c r="G66" s="147" t="s">
        <v>322</v>
      </c>
      <c r="H66" s="147" t="s">
        <v>1149</v>
      </c>
      <c r="I66" s="147">
        <v>120</v>
      </c>
      <c r="J66" s="147" t="s">
        <v>1014</v>
      </c>
    </row>
    <row r="67" spans="2:10" x14ac:dyDescent="0.25">
      <c r="B67" s="146">
        <v>52</v>
      </c>
      <c r="C67" s="159" t="s">
        <v>1150</v>
      </c>
      <c r="D67" s="147" t="s">
        <v>1068</v>
      </c>
      <c r="E67" s="156" t="s">
        <v>1069</v>
      </c>
      <c r="F67" s="159" t="s">
        <v>971</v>
      </c>
      <c r="G67" s="147" t="s">
        <v>322</v>
      </c>
      <c r="H67" s="147" t="s">
        <v>1151</v>
      </c>
      <c r="I67" s="147">
        <v>120</v>
      </c>
      <c r="J67" s="147" t="s">
        <v>1014</v>
      </c>
    </row>
    <row r="68" spans="2:10" x14ac:dyDescent="0.25">
      <c r="B68" s="146">
        <v>53</v>
      </c>
      <c r="C68" s="159" t="s">
        <v>1152</v>
      </c>
      <c r="D68" s="147" t="s">
        <v>1068</v>
      </c>
      <c r="E68" s="156" t="s">
        <v>1069</v>
      </c>
      <c r="F68" s="159" t="s">
        <v>1153</v>
      </c>
      <c r="G68" s="147" t="s">
        <v>322</v>
      </c>
      <c r="H68" s="147" t="s">
        <v>1154</v>
      </c>
      <c r="I68" s="147">
        <v>120</v>
      </c>
      <c r="J68" s="147" t="s">
        <v>1014</v>
      </c>
    </row>
    <row r="69" spans="2:10" x14ac:dyDescent="0.25">
      <c r="B69" s="146">
        <v>54</v>
      </c>
      <c r="C69" s="159" t="s">
        <v>1155</v>
      </c>
      <c r="D69" s="147" t="s">
        <v>1068</v>
      </c>
      <c r="E69" s="156" t="s">
        <v>1069</v>
      </c>
      <c r="F69" s="159" t="s">
        <v>1156</v>
      </c>
      <c r="G69" s="147" t="s">
        <v>322</v>
      </c>
      <c r="H69" s="147" t="s">
        <v>1157</v>
      </c>
      <c r="I69" s="147">
        <v>120</v>
      </c>
      <c r="J69" s="147" t="s">
        <v>1014</v>
      </c>
    </row>
    <row r="70" spans="2:10" x14ac:dyDescent="0.25">
      <c r="B70" s="146">
        <v>55</v>
      </c>
      <c r="C70" s="159" t="s">
        <v>1158</v>
      </c>
      <c r="D70" s="147" t="s">
        <v>1068</v>
      </c>
      <c r="E70" s="156" t="s">
        <v>1069</v>
      </c>
      <c r="F70" s="159" t="s">
        <v>1159</v>
      </c>
      <c r="G70" s="147" t="s">
        <v>322</v>
      </c>
      <c r="H70" s="147" t="s">
        <v>1160</v>
      </c>
      <c r="I70" s="147">
        <v>120</v>
      </c>
      <c r="J70" s="147" t="s">
        <v>1014</v>
      </c>
    </row>
    <row r="71" spans="2:10" x14ac:dyDescent="0.25">
      <c r="B71" s="146">
        <v>56</v>
      </c>
      <c r="C71" s="159" t="s">
        <v>1161</v>
      </c>
      <c r="D71" s="147" t="s">
        <v>1068</v>
      </c>
      <c r="E71" s="156" t="s">
        <v>1162</v>
      </c>
      <c r="F71" s="159" t="s">
        <v>1163</v>
      </c>
      <c r="G71" s="147" t="s">
        <v>322</v>
      </c>
      <c r="H71" s="147" t="s">
        <v>1164</v>
      </c>
      <c r="I71" s="147">
        <v>120</v>
      </c>
      <c r="J71" s="147" t="s">
        <v>1014</v>
      </c>
    </row>
    <row r="72" spans="2:10" x14ac:dyDescent="0.25">
      <c r="B72" s="146">
        <v>57</v>
      </c>
      <c r="C72" s="159" t="s">
        <v>1165</v>
      </c>
      <c r="D72" s="147" t="s">
        <v>1068</v>
      </c>
      <c r="E72" s="156" t="s">
        <v>1069</v>
      </c>
      <c r="F72" s="159" t="s">
        <v>964</v>
      </c>
      <c r="G72" s="147" t="s">
        <v>322</v>
      </c>
      <c r="H72" s="147" t="s">
        <v>1166</v>
      </c>
      <c r="I72" s="163">
        <v>90</v>
      </c>
      <c r="J72" s="163" t="s">
        <v>1167</v>
      </c>
    </row>
    <row r="73" spans="2:10" x14ac:dyDescent="0.25">
      <c r="B73" s="146">
        <v>58</v>
      </c>
      <c r="C73" s="159" t="s">
        <v>1168</v>
      </c>
      <c r="D73" s="147" t="s">
        <v>1068</v>
      </c>
      <c r="E73" s="156" t="s">
        <v>1069</v>
      </c>
      <c r="F73" s="159" t="s">
        <v>1169</v>
      </c>
      <c r="G73" s="147" t="s">
        <v>322</v>
      </c>
      <c r="H73" s="147" t="s">
        <v>1170</v>
      </c>
      <c r="I73" s="147">
        <v>120</v>
      </c>
      <c r="J73" s="147" t="s">
        <v>1014</v>
      </c>
    </row>
    <row r="74" spans="2:10" x14ac:dyDescent="0.25">
      <c r="B74" s="146">
        <v>59</v>
      </c>
      <c r="C74" s="159" t="s">
        <v>1171</v>
      </c>
      <c r="D74" s="147" t="s">
        <v>1068</v>
      </c>
      <c r="E74" s="156" t="s">
        <v>1069</v>
      </c>
      <c r="F74" s="159" t="s">
        <v>1172</v>
      </c>
      <c r="G74" s="147" t="s">
        <v>322</v>
      </c>
      <c r="H74" s="147" t="s">
        <v>1173</v>
      </c>
      <c r="I74" s="158">
        <v>120</v>
      </c>
      <c r="J74" s="158" t="s">
        <v>1014</v>
      </c>
    </row>
    <row r="75" spans="2:10" x14ac:dyDescent="0.25">
      <c r="B75" s="146">
        <v>60</v>
      </c>
      <c r="C75" s="164" t="s">
        <v>1174</v>
      </c>
      <c r="D75" s="147" t="s">
        <v>1068</v>
      </c>
      <c r="E75" s="156" t="s">
        <v>1069</v>
      </c>
      <c r="F75" s="159" t="s">
        <v>1175</v>
      </c>
      <c r="G75" s="147" t="s">
        <v>322</v>
      </c>
      <c r="H75" s="147" t="s">
        <v>1176</v>
      </c>
      <c r="I75" s="158">
        <v>120</v>
      </c>
      <c r="J75" s="158" t="s">
        <v>1014</v>
      </c>
    </row>
    <row r="76" spans="2:10" x14ac:dyDescent="0.25">
      <c r="B76" s="146">
        <v>61</v>
      </c>
      <c r="C76" s="165" t="s">
        <v>1177</v>
      </c>
      <c r="D76" s="147" t="s">
        <v>1016</v>
      </c>
      <c r="E76" s="156" t="s">
        <v>1162</v>
      </c>
      <c r="F76" s="156" t="s">
        <v>1178</v>
      </c>
      <c r="G76" s="147" t="s">
        <v>322</v>
      </c>
      <c r="H76" s="147" t="s">
        <v>1170</v>
      </c>
      <c r="I76" s="147">
        <v>120</v>
      </c>
      <c r="J76" s="147" t="s">
        <v>1014</v>
      </c>
    </row>
    <row r="77" spans="2:10" x14ac:dyDescent="0.25">
      <c r="B77" s="146">
        <v>62</v>
      </c>
      <c r="C77" s="166" t="s">
        <v>1179</v>
      </c>
      <c r="D77" s="147" t="s">
        <v>1016</v>
      </c>
      <c r="E77" s="147" t="s">
        <v>1180</v>
      </c>
      <c r="F77" s="147" t="s">
        <v>1181</v>
      </c>
      <c r="G77" s="147" t="s">
        <v>322</v>
      </c>
      <c r="H77" s="147" t="s">
        <v>1182</v>
      </c>
      <c r="I77" s="147">
        <v>100</v>
      </c>
      <c r="J77" s="147" t="s">
        <v>1014</v>
      </c>
    </row>
    <row r="78" spans="2:10" x14ac:dyDescent="0.25">
      <c r="B78" s="146">
        <v>63</v>
      </c>
      <c r="C78" s="165" t="s">
        <v>1183</v>
      </c>
      <c r="D78" s="147" t="s">
        <v>1016</v>
      </c>
      <c r="E78" s="147" t="s">
        <v>1180</v>
      </c>
      <c r="F78" s="147" t="s">
        <v>1184</v>
      </c>
      <c r="G78" s="147" t="s">
        <v>322</v>
      </c>
      <c r="H78" s="147" t="s">
        <v>1185</v>
      </c>
      <c r="I78" s="147">
        <v>100</v>
      </c>
      <c r="J78" s="147" t="s">
        <v>1014</v>
      </c>
    </row>
    <row r="79" spans="2:10" x14ac:dyDescent="0.25">
      <c r="B79" s="146">
        <v>64</v>
      </c>
      <c r="C79" s="167" t="s">
        <v>1186</v>
      </c>
      <c r="D79" s="147" t="s">
        <v>1016</v>
      </c>
      <c r="E79" s="147" t="s">
        <v>1180</v>
      </c>
      <c r="F79" s="147" t="s">
        <v>1187</v>
      </c>
      <c r="G79" s="147" t="s">
        <v>322</v>
      </c>
      <c r="H79" s="147" t="s">
        <v>1188</v>
      </c>
      <c r="I79" s="147">
        <v>100</v>
      </c>
      <c r="J79" s="147" t="s">
        <v>1014</v>
      </c>
    </row>
    <row r="80" spans="2:10" x14ac:dyDescent="0.25">
      <c r="B80" s="146">
        <v>65</v>
      </c>
      <c r="C80" s="167" t="s">
        <v>1189</v>
      </c>
      <c r="D80" s="147" t="s">
        <v>1016</v>
      </c>
      <c r="E80" s="147" t="s">
        <v>1180</v>
      </c>
      <c r="F80" s="147" t="s">
        <v>515</v>
      </c>
      <c r="G80" s="147" t="s">
        <v>322</v>
      </c>
      <c r="H80" s="147" t="s">
        <v>1190</v>
      </c>
      <c r="I80" s="147">
        <v>100</v>
      </c>
      <c r="J80" s="147" t="s">
        <v>1014</v>
      </c>
    </row>
    <row r="81" spans="2:10" x14ac:dyDescent="0.25">
      <c r="B81" s="146">
        <v>66</v>
      </c>
      <c r="C81" s="167" t="s">
        <v>1191</v>
      </c>
      <c r="D81" s="147" t="s">
        <v>1016</v>
      </c>
      <c r="E81" s="147" t="s">
        <v>1180</v>
      </c>
      <c r="F81" s="147" t="s">
        <v>1192</v>
      </c>
      <c r="G81" s="147" t="s">
        <v>322</v>
      </c>
      <c r="H81" s="147" t="s">
        <v>1193</v>
      </c>
      <c r="I81" s="147">
        <v>100</v>
      </c>
      <c r="J81" s="147" t="s">
        <v>1014</v>
      </c>
    </row>
    <row r="82" spans="2:10" x14ac:dyDescent="0.25">
      <c r="B82" s="146">
        <v>67</v>
      </c>
      <c r="C82" s="165" t="s">
        <v>1194</v>
      </c>
      <c r="D82" s="147" t="s">
        <v>1016</v>
      </c>
      <c r="E82" s="147" t="s">
        <v>1180</v>
      </c>
      <c r="F82" s="147" t="s">
        <v>1195</v>
      </c>
      <c r="G82" s="147" t="s">
        <v>322</v>
      </c>
      <c r="H82" s="147" t="s">
        <v>1196</v>
      </c>
      <c r="I82" s="147">
        <v>100</v>
      </c>
      <c r="J82" s="147" t="s">
        <v>1014</v>
      </c>
    </row>
    <row r="83" spans="2:10" x14ac:dyDescent="0.25">
      <c r="B83" s="146">
        <v>68</v>
      </c>
      <c r="C83" s="165" t="s">
        <v>1197</v>
      </c>
      <c r="D83" s="147" t="s">
        <v>1016</v>
      </c>
      <c r="E83" s="147" t="s">
        <v>1180</v>
      </c>
      <c r="F83" s="147" t="s">
        <v>1198</v>
      </c>
      <c r="G83" s="147" t="s">
        <v>322</v>
      </c>
      <c r="H83" s="147" t="s">
        <v>1199</v>
      </c>
      <c r="I83" s="147">
        <v>100</v>
      </c>
      <c r="J83" s="147" t="s">
        <v>1014</v>
      </c>
    </row>
    <row r="84" spans="2:10" x14ac:dyDescent="0.25">
      <c r="B84" s="146">
        <v>69</v>
      </c>
      <c r="C84" s="165" t="s">
        <v>1200</v>
      </c>
      <c r="D84" s="147" t="s">
        <v>1016</v>
      </c>
      <c r="E84" s="147" t="s">
        <v>1180</v>
      </c>
      <c r="F84" s="147" t="s">
        <v>1201</v>
      </c>
      <c r="G84" s="147" t="s">
        <v>322</v>
      </c>
      <c r="H84" s="147" t="s">
        <v>1202</v>
      </c>
      <c r="I84" s="147">
        <v>100</v>
      </c>
      <c r="J84" s="147" t="s">
        <v>1014</v>
      </c>
    </row>
    <row r="85" spans="2:10" x14ac:dyDescent="0.25">
      <c r="B85" s="146">
        <v>70</v>
      </c>
      <c r="C85" s="165" t="s">
        <v>1203</v>
      </c>
      <c r="D85" s="147" t="s">
        <v>1016</v>
      </c>
      <c r="E85" s="147" t="s">
        <v>1180</v>
      </c>
      <c r="F85" s="147" t="s">
        <v>1204</v>
      </c>
      <c r="G85" s="147" t="s">
        <v>322</v>
      </c>
      <c r="H85" s="147" t="s">
        <v>1205</v>
      </c>
      <c r="I85" s="147">
        <v>100</v>
      </c>
      <c r="J85" s="147" t="s">
        <v>1014</v>
      </c>
    </row>
    <row r="86" spans="2:10" x14ac:dyDescent="0.25">
      <c r="B86" s="146">
        <v>71</v>
      </c>
      <c r="C86" s="165" t="s">
        <v>549</v>
      </c>
      <c r="D86" s="147" t="s">
        <v>1016</v>
      </c>
      <c r="E86" s="147" t="s">
        <v>1180</v>
      </c>
      <c r="F86" s="147" t="s">
        <v>1206</v>
      </c>
      <c r="G86" s="147" t="s">
        <v>322</v>
      </c>
      <c r="H86" s="147" t="s">
        <v>1207</v>
      </c>
      <c r="I86" s="147">
        <v>100</v>
      </c>
      <c r="J86" s="147" t="s">
        <v>1014</v>
      </c>
    </row>
    <row r="87" spans="2:10" x14ac:dyDescent="0.25">
      <c r="B87" s="146">
        <v>72</v>
      </c>
      <c r="C87" s="165" t="s">
        <v>1208</v>
      </c>
      <c r="D87" s="147" t="s">
        <v>1016</v>
      </c>
      <c r="E87" s="147" t="s">
        <v>1180</v>
      </c>
      <c r="F87" s="156" t="s">
        <v>1209</v>
      </c>
      <c r="G87" s="147" t="s">
        <v>322</v>
      </c>
      <c r="H87" s="147" t="s">
        <v>1210</v>
      </c>
      <c r="I87" s="147">
        <v>100</v>
      </c>
      <c r="J87" s="147" t="s">
        <v>1014</v>
      </c>
    </row>
    <row r="88" spans="2:10" x14ac:dyDescent="0.25">
      <c r="B88" s="146">
        <v>73</v>
      </c>
      <c r="C88" s="165" t="s">
        <v>1211</v>
      </c>
      <c r="D88" s="147" t="s">
        <v>1016</v>
      </c>
      <c r="E88" s="147" t="s">
        <v>1180</v>
      </c>
      <c r="F88" s="156" t="s">
        <v>582</v>
      </c>
      <c r="G88" s="147" t="s">
        <v>322</v>
      </c>
      <c r="H88" s="147" t="s">
        <v>1212</v>
      </c>
      <c r="I88" s="147">
        <v>100</v>
      </c>
      <c r="J88" s="147" t="s">
        <v>1014</v>
      </c>
    </row>
    <row r="89" spans="2:10" x14ac:dyDescent="0.25">
      <c r="B89" s="146">
        <v>74</v>
      </c>
      <c r="C89" s="165" t="s">
        <v>1213</v>
      </c>
      <c r="D89" s="147" t="s">
        <v>1016</v>
      </c>
      <c r="E89" s="147" t="s">
        <v>1180</v>
      </c>
      <c r="F89" s="156" t="s">
        <v>654</v>
      </c>
      <c r="G89" s="147" t="s">
        <v>322</v>
      </c>
      <c r="H89" s="147" t="s">
        <v>1214</v>
      </c>
      <c r="I89" s="147">
        <v>100</v>
      </c>
      <c r="J89" s="147" t="s">
        <v>1014</v>
      </c>
    </row>
    <row r="90" spans="2:10" x14ac:dyDescent="0.25">
      <c r="B90" s="146">
        <v>75</v>
      </c>
      <c r="C90" s="165" t="s">
        <v>1215</v>
      </c>
      <c r="D90" s="147" t="s">
        <v>1016</v>
      </c>
      <c r="E90" s="147" t="s">
        <v>1180</v>
      </c>
      <c r="F90" s="156" t="s">
        <v>580</v>
      </c>
      <c r="G90" s="147" t="s">
        <v>322</v>
      </c>
      <c r="H90" s="147" t="s">
        <v>1216</v>
      </c>
      <c r="I90" s="147">
        <v>100</v>
      </c>
      <c r="J90" s="147" t="s">
        <v>1014</v>
      </c>
    </row>
    <row r="91" spans="2:10" x14ac:dyDescent="0.25">
      <c r="B91" s="146">
        <v>76</v>
      </c>
      <c r="C91" s="165" t="s">
        <v>1217</v>
      </c>
      <c r="D91" s="147" t="s">
        <v>1016</v>
      </c>
      <c r="E91" s="147" t="s">
        <v>1180</v>
      </c>
      <c r="F91" s="147" t="s">
        <v>1218</v>
      </c>
      <c r="G91" s="147" t="s">
        <v>322</v>
      </c>
      <c r="H91" s="147" t="s">
        <v>1219</v>
      </c>
      <c r="I91" s="147">
        <v>100</v>
      </c>
      <c r="J91" s="147" t="s">
        <v>1014</v>
      </c>
    </row>
    <row r="92" spans="2:10" x14ac:dyDescent="0.25">
      <c r="B92" s="146">
        <v>77</v>
      </c>
      <c r="C92" s="165" t="s">
        <v>1220</v>
      </c>
      <c r="D92" s="147" t="s">
        <v>1016</v>
      </c>
      <c r="E92" s="147" t="s">
        <v>1180</v>
      </c>
      <c r="F92" s="147" t="s">
        <v>712</v>
      </c>
      <c r="G92" s="147" t="s">
        <v>322</v>
      </c>
      <c r="H92" s="147" t="s">
        <v>1221</v>
      </c>
      <c r="I92" s="147">
        <v>100</v>
      </c>
      <c r="J92" s="147" t="s">
        <v>1014</v>
      </c>
    </row>
    <row r="93" spans="2:10" x14ac:dyDescent="0.25">
      <c r="B93" s="146">
        <v>78</v>
      </c>
      <c r="C93" s="165" t="s">
        <v>1222</v>
      </c>
      <c r="D93" s="147" t="s">
        <v>1016</v>
      </c>
      <c r="E93" s="147" t="s">
        <v>1180</v>
      </c>
      <c r="F93" s="147" t="s">
        <v>1223</v>
      </c>
      <c r="G93" s="147" t="s">
        <v>322</v>
      </c>
      <c r="H93" s="147" t="s">
        <v>1224</v>
      </c>
      <c r="I93" s="147">
        <v>100</v>
      </c>
      <c r="J93" s="147" t="s">
        <v>1014</v>
      </c>
    </row>
    <row r="94" spans="2:10" x14ac:dyDescent="0.25">
      <c r="B94" s="146">
        <v>79</v>
      </c>
      <c r="C94" s="165" t="s">
        <v>1225</v>
      </c>
      <c r="D94" s="147" t="s">
        <v>1016</v>
      </c>
      <c r="E94" s="147" t="s">
        <v>1180</v>
      </c>
      <c r="F94" s="156" t="s">
        <v>646</v>
      </c>
      <c r="G94" s="147" t="s">
        <v>322</v>
      </c>
      <c r="H94" s="147" t="s">
        <v>1226</v>
      </c>
      <c r="I94" s="147">
        <v>100</v>
      </c>
      <c r="J94" s="147" t="s">
        <v>1014</v>
      </c>
    </row>
    <row r="95" spans="2:10" x14ac:dyDescent="0.25">
      <c r="B95" s="146">
        <v>80</v>
      </c>
      <c r="C95" s="165" t="s">
        <v>1227</v>
      </c>
      <c r="D95" s="147" t="s">
        <v>1016</v>
      </c>
      <c r="E95" s="147" t="s">
        <v>1180</v>
      </c>
      <c r="F95" s="156" t="s">
        <v>609</v>
      </c>
      <c r="G95" s="147" t="s">
        <v>322</v>
      </c>
      <c r="H95" s="147" t="s">
        <v>1228</v>
      </c>
      <c r="I95" s="147">
        <v>100</v>
      </c>
      <c r="J95" s="147" t="s">
        <v>1014</v>
      </c>
    </row>
    <row r="96" spans="2:10" x14ac:dyDescent="0.25">
      <c r="B96" s="146">
        <v>81</v>
      </c>
      <c r="C96" s="165" t="s">
        <v>1229</v>
      </c>
      <c r="D96" s="147" t="s">
        <v>1016</v>
      </c>
      <c r="E96" s="147" t="s">
        <v>1180</v>
      </c>
      <c r="F96" s="156" t="s">
        <v>1230</v>
      </c>
      <c r="G96" s="147" t="s">
        <v>322</v>
      </c>
      <c r="H96" s="147" t="s">
        <v>1231</v>
      </c>
      <c r="I96" s="147">
        <v>100</v>
      </c>
      <c r="J96" s="147" t="s">
        <v>1014</v>
      </c>
    </row>
    <row r="97" spans="2:10" x14ac:dyDescent="0.25">
      <c r="B97" s="146">
        <v>82</v>
      </c>
      <c r="C97" s="168" t="s">
        <v>1232</v>
      </c>
      <c r="D97" s="147" t="s">
        <v>1016</v>
      </c>
      <c r="E97" s="147" t="s">
        <v>1180</v>
      </c>
      <c r="F97" s="156" t="s">
        <v>1233</v>
      </c>
      <c r="G97" s="147" t="s">
        <v>322</v>
      </c>
      <c r="H97" s="147" t="s">
        <v>1234</v>
      </c>
      <c r="I97" s="147">
        <v>100</v>
      </c>
      <c r="J97" s="147" t="s">
        <v>1014</v>
      </c>
    </row>
    <row r="98" spans="2:10" x14ac:dyDescent="0.25">
      <c r="B98" s="146">
        <v>83</v>
      </c>
      <c r="C98" s="169" t="s">
        <v>1235</v>
      </c>
      <c r="D98" s="147" t="s">
        <v>1016</v>
      </c>
      <c r="E98" s="147" t="s">
        <v>1180</v>
      </c>
      <c r="F98" s="156" t="s">
        <v>831</v>
      </c>
      <c r="G98" s="147" t="s">
        <v>322</v>
      </c>
      <c r="H98" s="147" t="s">
        <v>1236</v>
      </c>
      <c r="I98" s="147">
        <v>100</v>
      </c>
      <c r="J98" s="147" t="s">
        <v>1014</v>
      </c>
    </row>
    <row r="99" spans="2:10" x14ac:dyDescent="0.25">
      <c r="B99" s="146">
        <v>84</v>
      </c>
      <c r="C99" s="165" t="s">
        <v>1237</v>
      </c>
      <c r="D99" s="147" t="s">
        <v>1016</v>
      </c>
      <c r="E99" s="147" t="s">
        <v>1180</v>
      </c>
      <c r="F99" s="156" t="s">
        <v>823</v>
      </c>
      <c r="G99" s="147" t="s">
        <v>322</v>
      </c>
      <c r="H99" s="147" t="s">
        <v>1238</v>
      </c>
      <c r="I99" s="147">
        <v>100</v>
      </c>
      <c r="J99" s="147" t="s">
        <v>1014</v>
      </c>
    </row>
    <row r="100" spans="2:10" x14ac:dyDescent="0.25">
      <c r="B100" s="146">
        <v>85</v>
      </c>
      <c r="C100" s="165" t="s">
        <v>1239</v>
      </c>
      <c r="D100" s="147" t="s">
        <v>1016</v>
      </c>
      <c r="E100" s="147" t="s">
        <v>1180</v>
      </c>
      <c r="F100" s="156" t="s">
        <v>1240</v>
      </c>
      <c r="G100" s="147" t="s">
        <v>322</v>
      </c>
      <c r="H100" s="147" t="s">
        <v>1241</v>
      </c>
      <c r="I100" s="147">
        <v>100</v>
      </c>
      <c r="J100" s="147" t="s">
        <v>1014</v>
      </c>
    </row>
    <row r="101" spans="2:10" x14ac:dyDescent="0.25">
      <c r="B101" s="146">
        <v>86</v>
      </c>
      <c r="C101" s="165" t="s">
        <v>1242</v>
      </c>
      <c r="D101" s="147" t="s">
        <v>1016</v>
      </c>
      <c r="E101" s="147" t="s">
        <v>1180</v>
      </c>
      <c r="F101" s="156" t="s">
        <v>1243</v>
      </c>
      <c r="G101" s="147" t="s">
        <v>322</v>
      </c>
      <c r="H101" s="147" t="s">
        <v>1025</v>
      </c>
      <c r="I101" s="147">
        <v>100</v>
      </c>
      <c r="J101" s="147" t="s">
        <v>1014</v>
      </c>
    </row>
    <row r="102" spans="2:10" x14ac:dyDescent="0.25">
      <c r="B102" s="146">
        <v>87</v>
      </c>
      <c r="C102" s="165" t="s">
        <v>1244</v>
      </c>
      <c r="D102" s="147" t="s">
        <v>1016</v>
      </c>
      <c r="E102" s="147" t="s">
        <v>1180</v>
      </c>
      <c r="F102" s="156" t="s">
        <v>930</v>
      </c>
      <c r="G102" s="147" t="s">
        <v>322</v>
      </c>
      <c r="H102" s="147" t="s">
        <v>1245</v>
      </c>
      <c r="I102" s="147">
        <v>100</v>
      </c>
      <c r="J102" s="147" t="s">
        <v>1014</v>
      </c>
    </row>
    <row r="103" spans="2:10" x14ac:dyDescent="0.25">
      <c r="B103" s="146">
        <v>88</v>
      </c>
      <c r="C103" s="165" t="s">
        <v>1246</v>
      </c>
      <c r="D103" s="147" t="s">
        <v>1016</v>
      </c>
      <c r="E103" s="147" t="s">
        <v>1180</v>
      </c>
      <c r="F103" s="156" t="s">
        <v>1247</v>
      </c>
      <c r="G103" s="147" t="s">
        <v>322</v>
      </c>
      <c r="H103" s="147" t="s">
        <v>1248</v>
      </c>
      <c r="I103" s="147">
        <v>100</v>
      </c>
      <c r="J103" s="147" t="s">
        <v>1014</v>
      </c>
    </row>
    <row r="104" spans="2:10" x14ac:dyDescent="0.25">
      <c r="B104" s="146">
        <v>89</v>
      </c>
      <c r="C104" s="165" t="s">
        <v>1249</v>
      </c>
      <c r="D104" s="147" t="s">
        <v>1016</v>
      </c>
      <c r="E104" s="147" t="s">
        <v>1180</v>
      </c>
      <c r="F104" s="156" t="s">
        <v>1250</v>
      </c>
      <c r="G104" s="147" t="s">
        <v>322</v>
      </c>
      <c r="H104" s="147" t="s">
        <v>1251</v>
      </c>
      <c r="I104" s="147">
        <v>100</v>
      </c>
      <c r="J104" s="147" t="s">
        <v>1014</v>
      </c>
    </row>
    <row r="105" spans="2:10" x14ac:dyDescent="0.25">
      <c r="B105" s="146">
        <v>90</v>
      </c>
      <c r="C105" s="170" t="s">
        <v>1252</v>
      </c>
      <c r="D105" s="150" t="s">
        <v>1016</v>
      </c>
      <c r="E105" s="150" t="s">
        <v>1180</v>
      </c>
      <c r="F105" s="171" t="s">
        <v>585</v>
      </c>
      <c r="G105" s="150" t="s">
        <v>322</v>
      </c>
      <c r="H105" s="150" t="s">
        <v>1253</v>
      </c>
      <c r="I105" s="150">
        <v>100</v>
      </c>
      <c r="J105" s="150" t="s">
        <v>1014</v>
      </c>
    </row>
    <row r="106" spans="2:10" x14ac:dyDescent="0.25">
      <c r="B106" s="146">
        <v>91</v>
      </c>
      <c r="C106" s="170" t="s">
        <v>1254</v>
      </c>
      <c r="D106" s="150" t="s">
        <v>1016</v>
      </c>
      <c r="E106" s="150" t="s">
        <v>1180</v>
      </c>
      <c r="F106" s="171" t="s">
        <v>1255</v>
      </c>
      <c r="G106" s="150" t="s">
        <v>322</v>
      </c>
      <c r="H106" s="150" t="s">
        <v>1256</v>
      </c>
      <c r="I106" s="150">
        <v>100</v>
      </c>
      <c r="J106" s="150" t="s">
        <v>1014</v>
      </c>
    </row>
    <row r="107" spans="2:10" x14ac:dyDescent="0.25">
      <c r="B107" s="146">
        <v>92</v>
      </c>
      <c r="C107" s="165" t="s">
        <v>1257</v>
      </c>
      <c r="D107" s="147" t="s">
        <v>1016</v>
      </c>
      <c r="E107" s="147" t="s">
        <v>1180</v>
      </c>
      <c r="F107" s="156" t="s">
        <v>626</v>
      </c>
      <c r="G107" s="147" t="s">
        <v>322</v>
      </c>
      <c r="H107" s="147" t="s">
        <v>1258</v>
      </c>
      <c r="I107" s="172">
        <v>100</v>
      </c>
      <c r="J107" s="147" t="s">
        <v>1014</v>
      </c>
    </row>
    <row r="108" spans="2:10" x14ac:dyDescent="0.25">
      <c r="B108" s="146">
        <v>93</v>
      </c>
      <c r="C108" s="170" t="s">
        <v>1259</v>
      </c>
      <c r="D108" s="150" t="s">
        <v>1016</v>
      </c>
      <c r="E108" s="150" t="s">
        <v>1180</v>
      </c>
      <c r="F108" s="171" t="s">
        <v>1260</v>
      </c>
      <c r="G108" s="150" t="s">
        <v>322</v>
      </c>
      <c r="H108" s="150" t="s">
        <v>1261</v>
      </c>
      <c r="I108" s="173">
        <v>100</v>
      </c>
      <c r="J108" s="150" t="s">
        <v>1014</v>
      </c>
    </row>
    <row r="109" spans="2:10" x14ac:dyDescent="0.25">
      <c r="B109" s="146">
        <v>94</v>
      </c>
      <c r="C109" s="165" t="s">
        <v>1262</v>
      </c>
      <c r="D109" s="147" t="s">
        <v>1016</v>
      </c>
      <c r="E109" s="147" t="s">
        <v>1180</v>
      </c>
      <c r="F109" s="156" t="s">
        <v>1263</v>
      </c>
      <c r="G109" s="147" t="s">
        <v>322</v>
      </c>
      <c r="H109" s="147" t="s">
        <v>1264</v>
      </c>
      <c r="I109" s="172">
        <v>100</v>
      </c>
      <c r="J109" s="147" t="s">
        <v>1014</v>
      </c>
    </row>
    <row r="110" spans="2:10" x14ac:dyDescent="0.25">
      <c r="B110" s="146">
        <v>95</v>
      </c>
      <c r="C110" s="170" t="s">
        <v>1265</v>
      </c>
      <c r="D110" s="150" t="s">
        <v>1016</v>
      </c>
      <c r="E110" s="150" t="s">
        <v>1180</v>
      </c>
      <c r="F110" s="171" t="s">
        <v>1266</v>
      </c>
      <c r="G110" s="150" t="s">
        <v>322</v>
      </c>
      <c r="H110" s="150" t="s">
        <v>1267</v>
      </c>
      <c r="I110" s="173">
        <v>100</v>
      </c>
      <c r="J110" s="150" t="s">
        <v>1014</v>
      </c>
    </row>
    <row r="111" spans="2:10" x14ac:dyDescent="0.25">
      <c r="B111" s="146">
        <v>96</v>
      </c>
      <c r="C111" s="165" t="s">
        <v>1268</v>
      </c>
      <c r="D111" s="147" t="s">
        <v>1016</v>
      </c>
      <c r="E111" s="147" t="s">
        <v>1180</v>
      </c>
      <c r="F111" s="156" t="s">
        <v>1269</v>
      </c>
      <c r="G111" s="147" t="s">
        <v>322</v>
      </c>
      <c r="H111" s="172" t="s">
        <v>1270</v>
      </c>
      <c r="I111" s="172">
        <v>100</v>
      </c>
      <c r="J111" s="147" t="s">
        <v>1014</v>
      </c>
    </row>
    <row r="112" spans="2:10" x14ac:dyDescent="0.25">
      <c r="B112" s="146">
        <v>97</v>
      </c>
      <c r="C112" s="174" t="s">
        <v>616</v>
      </c>
      <c r="D112" s="147" t="s">
        <v>1016</v>
      </c>
      <c r="E112" s="147" t="s">
        <v>1162</v>
      </c>
      <c r="F112" s="156" t="s">
        <v>1271</v>
      </c>
      <c r="G112" s="147" t="s">
        <v>322</v>
      </c>
      <c r="H112" s="147" t="s">
        <v>1272</v>
      </c>
      <c r="I112" s="172">
        <v>100</v>
      </c>
      <c r="J112" s="147" t="s">
        <v>1014</v>
      </c>
    </row>
    <row r="113" spans="2:10" x14ac:dyDescent="0.25">
      <c r="B113" s="146">
        <v>98</v>
      </c>
      <c r="C113" s="174" t="s">
        <v>1273</v>
      </c>
      <c r="D113" s="147" t="s">
        <v>1016</v>
      </c>
      <c r="E113" s="147" t="s">
        <v>1180</v>
      </c>
      <c r="F113" s="156" t="s">
        <v>1274</v>
      </c>
      <c r="G113" s="147" t="s">
        <v>322</v>
      </c>
      <c r="H113" s="147" t="s">
        <v>1275</v>
      </c>
      <c r="I113" s="172">
        <v>100</v>
      </c>
      <c r="J113" s="147" t="s">
        <v>1014</v>
      </c>
    </row>
    <row r="114" spans="2:10" x14ac:dyDescent="0.25">
      <c r="B114" s="146">
        <v>99</v>
      </c>
      <c r="C114" s="174" t="s">
        <v>1276</v>
      </c>
      <c r="D114" s="147" t="s">
        <v>1016</v>
      </c>
      <c r="E114" s="147" t="s">
        <v>1180</v>
      </c>
      <c r="F114" s="156" t="s">
        <v>1277</v>
      </c>
      <c r="G114" s="147" t="s">
        <v>322</v>
      </c>
      <c r="H114" s="147" t="s">
        <v>1278</v>
      </c>
      <c r="I114" s="172">
        <v>100</v>
      </c>
      <c r="J114" s="147" t="s">
        <v>1014</v>
      </c>
    </row>
    <row r="115" spans="2:10" x14ac:dyDescent="0.25">
      <c r="B115" s="146">
        <v>100</v>
      </c>
      <c r="C115" s="164"/>
      <c r="D115" s="175"/>
      <c r="E115" s="175"/>
      <c r="F115" s="176"/>
      <c r="G115" s="175"/>
      <c r="H115" s="175"/>
      <c r="I115" s="186">
        <f>SUM(I16:I114)</f>
        <v>10270</v>
      </c>
      <c r="J115" s="175"/>
    </row>
    <row r="116" spans="2:10" x14ac:dyDescent="0.25">
      <c r="B116" s="177"/>
      <c r="C116" s="178"/>
      <c r="D116" s="714" t="s">
        <v>1279</v>
      </c>
      <c r="E116" s="714"/>
      <c r="F116" s="714"/>
      <c r="G116" s="714"/>
      <c r="H116" s="714"/>
      <c r="I116" s="179"/>
      <c r="J116" s="177"/>
    </row>
    <row r="118" spans="2:10" x14ac:dyDescent="0.25">
      <c r="B118" s="177"/>
      <c r="C118" s="185" t="s">
        <v>1280</v>
      </c>
      <c r="D118" s="180"/>
      <c r="E118" s="181">
        <v>100</v>
      </c>
      <c r="F118" s="177"/>
      <c r="G118" s="177"/>
      <c r="H118" s="177"/>
      <c r="I118" s="177"/>
      <c r="J118" s="177"/>
    </row>
    <row r="119" spans="2:10" x14ac:dyDescent="0.25">
      <c r="B119" s="177"/>
      <c r="C119" s="182" t="s">
        <v>1281</v>
      </c>
      <c r="D119" s="180"/>
      <c r="E119" s="181">
        <v>120</v>
      </c>
      <c r="F119" s="177"/>
      <c r="G119" s="177"/>
      <c r="H119" s="177"/>
      <c r="I119" s="177"/>
      <c r="J119" s="177"/>
    </row>
    <row r="120" spans="2:10" x14ac:dyDescent="0.25">
      <c r="B120" s="177"/>
      <c r="C120" s="182"/>
      <c r="D120" s="180"/>
      <c r="E120" s="181"/>
      <c r="F120" s="177"/>
      <c r="G120" s="177"/>
      <c r="H120" s="177"/>
      <c r="I120" s="177"/>
      <c r="J120" s="177"/>
    </row>
  </sheetData>
  <mergeCells count="3">
    <mergeCell ref="B11:G11"/>
    <mergeCell ref="D116:H116"/>
    <mergeCell ref="B14:J1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89BAA-D3B1-4121-9E9C-781C564CA9D0}">
  <dimension ref="B1:I39"/>
  <sheetViews>
    <sheetView showGridLines="0" topLeftCell="A34" workbookViewId="0">
      <selection activeCell="A41" sqref="A41:XFD41"/>
    </sheetView>
  </sheetViews>
  <sheetFormatPr baseColWidth="10" defaultRowHeight="13.2" x14ac:dyDescent="0.25"/>
  <cols>
    <col min="2" max="2" width="6.21875" bestFit="1" customWidth="1"/>
    <col min="3" max="3" width="53.5546875" bestFit="1" customWidth="1"/>
    <col min="4" max="4" width="7.33203125" bestFit="1" customWidth="1"/>
    <col min="5" max="5" width="13.6640625" bestFit="1" customWidth="1"/>
    <col min="6" max="6" width="10.33203125" bestFit="1" customWidth="1"/>
  </cols>
  <sheetData>
    <row r="1" spans="2:8" s="183" customFormat="1" ht="13.8" x14ac:dyDescent="0.25">
      <c r="D1" s="184"/>
    </row>
    <row r="2" spans="2:8" s="183" customFormat="1" ht="13.8" x14ac:dyDescent="0.25">
      <c r="D2" s="184"/>
    </row>
    <row r="3" spans="2:8" s="183" customFormat="1" ht="13.8" x14ac:dyDescent="0.25">
      <c r="D3" s="184"/>
    </row>
    <row r="4" spans="2:8" s="183" customFormat="1" ht="13.8" x14ac:dyDescent="0.25">
      <c r="D4" s="184"/>
    </row>
    <row r="5" spans="2:8" s="183" customFormat="1" ht="13.8" x14ac:dyDescent="0.25">
      <c r="D5" s="184"/>
    </row>
    <row r="6" spans="2:8" s="183" customFormat="1" ht="13.8" x14ac:dyDescent="0.25">
      <c r="D6" s="184"/>
    </row>
    <row r="7" spans="2:8" s="183" customFormat="1" ht="13.8" x14ac:dyDescent="0.25">
      <c r="D7" s="184"/>
    </row>
    <row r="8" spans="2:8" s="183" customFormat="1" ht="13.8" x14ac:dyDescent="0.25">
      <c r="D8" s="184"/>
    </row>
    <row r="9" spans="2:8" s="183" customFormat="1" ht="13.8" x14ac:dyDescent="0.25">
      <c r="D9" s="184"/>
    </row>
    <row r="10" spans="2:8" s="183" customFormat="1" ht="14.4" thickBot="1" x14ac:dyDescent="0.3">
      <c r="D10" s="184"/>
    </row>
    <row r="11" spans="2:8" s="183" customFormat="1" ht="14.4" thickBot="1" x14ac:dyDescent="0.3">
      <c r="B11" s="685" t="s">
        <v>1594</v>
      </c>
      <c r="C11" s="686"/>
      <c r="D11" s="686"/>
      <c r="E11" s="686"/>
      <c r="F11" s="687"/>
    </row>
    <row r="13" spans="2:8" x14ac:dyDescent="0.25">
      <c r="H13" s="10"/>
    </row>
    <row r="14" spans="2:8" ht="14.4" x14ac:dyDescent="0.3">
      <c r="B14" s="500" t="s">
        <v>1595</v>
      </c>
      <c r="C14" s="500" t="s">
        <v>32</v>
      </c>
      <c r="D14" s="500" t="s">
        <v>1596</v>
      </c>
      <c r="E14" s="500" t="s">
        <v>1597</v>
      </c>
      <c r="F14" s="501" t="s">
        <v>1598</v>
      </c>
    </row>
    <row r="15" spans="2:8" ht="14.4" x14ac:dyDescent="0.3">
      <c r="B15" s="417">
        <v>1</v>
      </c>
      <c r="C15" s="416" t="s">
        <v>1599</v>
      </c>
      <c r="D15" s="416" t="s">
        <v>1600</v>
      </c>
      <c r="E15" s="416">
        <v>2</v>
      </c>
      <c r="F15" s="416">
        <v>40</v>
      </c>
    </row>
    <row r="16" spans="2:8" ht="14.4" x14ac:dyDescent="0.3">
      <c r="B16" s="417">
        <v>2</v>
      </c>
      <c r="C16" s="416" t="s">
        <v>1601</v>
      </c>
      <c r="D16" s="416" t="s">
        <v>1602</v>
      </c>
      <c r="E16" s="416">
        <v>21</v>
      </c>
      <c r="F16" s="416">
        <v>420</v>
      </c>
    </row>
    <row r="17" spans="2:6" ht="14.4" x14ac:dyDescent="0.3">
      <c r="B17" s="417">
        <v>3</v>
      </c>
      <c r="C17" s="416" t="s">
        <v>1603</v>
      </c>
      <c r="D17" s="416" t="s">
        <v>1604</v>
      </c>
      <c r="E17" s="416">
        <v>2</v>
      </c>
      <c r="F17" s="416">
        <v>40</v>
      </c>
    </row>
    <row r="18" spans="2:6" ht="14.4" x14ac:dyDescent="0.3">
      <c r="B18" s="417">
        <v>4</v>
      </c>
      <c r="C18" s="416" t="s">
        <v>1605</v>
      </c>
      <c r="D18" s="416" t="s">
        <v>1606</v>
      </c>
      <c r="E18" s="416">
        <v>1</v>
      </c>
      <c r="F18" s="416">
        <v>20</v>
      </c>
    </row>
    <row r="19" spans="2:6" ht="14.4" x14ac:dyDescent="0.3">
      <c r="B19" s="417">
        <v>5</v>
      </c>
      <c r="C19" s="416" t="s">
        <v>1607</v>
      </c>
      <c r="D19" s="416" t="s">
        <v>1608</v>
      </c>
      <c r="E19" s="416">
        <v>1</v>
      </c>
      <c r="F19" s="416">
        <v>20</v>
      </c>
    </row>
    <row r="20" spans="2:6" ht="14.4" x14ac:dyDescent="0.3">
      <c r="B20" s="417">
        <v>6</v>
      </c>
      <c r="C20" s="416" t="s">
        <v>1609</v>
      </c>
      <c r="D20" s="416" t="s">
        <v>1610</v>
      </c>
      <c r="E20" s="416">
        <v>4</v>
      </c>
      <c r="F20" s="416">
        <v>80</v>
      </c>
    </row>
    <row r="21" spans="2:6" ht="14.4" x14ac:dyDescent="0.3">
      <c r="B21" s="417">
        <v>7</v>
      </c>
      <c r="C21" s="416" t="s">
        <v>1611</v>
      </c>
      <c r="D21" s="416" t="s">
        <v>1612</v>
      </c>
      <c r="E21" s="416">
        <v>1</v>
      </c>
      <c r="F21" s="416">
        <v>20</v>
      </c>
    </row>
    <row r="22" spans="2:6" ht="14.4" x14ac:dyDescent="0.3">
      <c r="B22" s="417">
        <v>8</v>
      </c>
      <c r="C22" s="416" t="s">
        <v>1613</v>
      </c>
      <c r="D22" s="416" t="s">
        <v>1614</v>
      </c>
      <c r="E22" s="416">
        <v>1</v>
      </c>
      <c r="F22" s="416">
        <v>20</v>
      </c>
    </row>
    <row r="23" spans="2:6" ht="14.4" x14ac:dyDescent="0.3">
      <c r="B23" s="417">
        <v>9</v>
      </c>
      <c r="C23" s="416" t="s">
        <v>1615</v>
      </c>
      <c r="D23" s="416" t="s">
        <v>1616</v>
      </c>
      <c r="E23" s="416">
        <v>4</v>
      </c>
      <c r="F23" s="416">
        <v>80</v>
      </c>
    </row>
    <row r="24" spans="2:6" ht="14.4" x14ac:dyDescent="0.3">
      <c r="B24" s="417">
        <v>10</v>
      </c>
      <c r="C24" s="416" t="s">
        <v>815</v>
      </c>
      <c r="D24" s="416" t="s">
        <v>213</v>
      </c>
      <c r="E24" s="416">
        <v>3</v>
      </c>
      <c r="F24" s="416">
        <v>60</v>
      </c>
    </row>
    <row r="25" spans="2:6" ht="14.4" x14ac:dyDescent="0.3">
      <c r="B25" s="417">
        <v>11</v>
      </c>
      <c r="C25" s="416" t="s">
        <v>1617</v>
      </c>
      <c r="D25" s="416" t="s">
        <v>1618</v>
      </c>
      <c r="E25" s="416">
        <v>1</v>
      </c>
      <c r="F25" s="416">
        <v>20</v>
      </c>
    </row>
    <row r="26" spans="2:6" ht="14.4" x14ac:dyDescent="0.3">
      <c r="B26" s="417">
        <v>12</v>
      </c>
      <c r="C26" s="416" t="s">
        <v>1619</v>
      </c>
      <c r="D26" s="416" t="s">
        <v>1620</v>
      </c>
      <c r="E26" s="416">
        <v>2</v>
      </c>
      <c r="F26" s="416">
        <v>40</v>
      </c>
    </row>
    <row r="27" spans="2:6" ht="14.4" x14ac:dyDescent="0.3">
      <c r="B27" s="417">
        <v>13</v>
      </c>
      <c r="C27" s="416" t="s">
        <v>1621</v>
      </c>
      <c r="D27" s="416" t="s">
        <v>1622</v>
      </c>
      <c r="E27" s="416">
        <v>1</v>
      </c>
      <c r="F27" s="416">
        <v>20</v>
      </c>
    </row>
    <row r="28" spans="2:6" ht="14.4" x14ac:dyDescent="0.3">
      <c r="B28" s="417">
        <v>14</v>
      </c>
      <c r="C28" s="416" t="s">
        <v>1623</v>
      </c>
      <c r="D28" s="416" t="s">
        <v>1624</v>
      </c>
      <c r="E28" s="416">
        <v>1</v>
      </c>
      <c r="F28" s="416">
        <v>20</v>
      </c>
    </row>
    <row r="29" spans="2:6" ht="14.4" x14ac:dyDescent="0.3">
      <c r="B29" s="417">
        <v>15</v>
      </c>
      <c r="C29" s="416" t="s">
        <v>1625</v>
      </c>
      <c r="D29" s="416" t="s">
        <v>1626</v>
      </c>
      <c r="E29" s="416">
        <v>1</v>
      </c>
      <c r="F29" s="416">
        <v>20</v>
      </c>
    </row>
    <row r="30" spans="2:6" ht="14.4" x14ac:dyDescent="0.3">
      <c r="B30" s="417">
        <v>16</v>
      </c>
      <c r="C30" s="416" t="s">
        <v>1627</v>
      </c>
      <c r="D30" s="416" t="s">
        <v>1628</v>
      </c>
      <c r="E30" s="416">
        <v>1</v>
      </c>
      <c r="F30" s="416">
        <v>20</v>
      </c>
    </row>
    <row r="31" spans="2:6" ht="14.4" x14ac:dyDescent="0.3">
      <c r="B31" s="417">
        <v>17</v>
      </c>
      <c r="C31" s="680" t="s">
        <v>2648</v>
      </c>
      <c r="D31" s="416" t="s">
        <v>1630</v>
      </c>
      <c r="E31" s="416">
        <v>2</v>
      </c>
      <c r="F31" s="416">
        <v>40</v>
      </c>
    </row>
    <row r="32" spans="2:6" ht="14.4" x14ac:dyDescent="0.3">
      <c r="B32" s="417">
        <v>18</v>
      </c>
      <c r="C32" s="416" t="s">
        <v>1631</v>
      </c>
      <c r="D32" s="416" t="s">
        <v>1632</v>
      </c>
      <c r="E32" s="416">
        <v>1</v>
      </c>
      <c r="F32" s="416">
        <v>20</v>
      </c>
    </row>
    <row r="33" spans="2:9" ht="14.4" x14ac:dyDescent="0.3">
      <c r="B33" s="417">
        <v>19</v>
      </c>
      <c r="C33" s="416" t="s">
        <v>1633</v>
      </c>
      <c r="D33" s="416" t="s">
        <v>1634</v>
      </c>
      <c r="E33" s="416">
        <v>3</v>
      </c>
      <c r="F33" s="416">
        <v>60</v>
      </c>
    </row>
    <row r="34" spans="2:9" ht="14.4" x14ac:dyDescent="0.3">
      <c r="B34" s="416"/>
      <c r="C34" s="416"/>
      <c r="D34" s="416"/>
      <c r="E34" s="416"/>
      <c r="F34" s="416"/>
    </row>
    <row r="35" spans="2:9" ht="14.4" x14ac:dyDescent="0.3">
      <c r="B35" s="416"/>
      <c r="C35" s="416"/>
      <c r="D35" s="416"/>
      <c r="E35" s="416"/>
      <c r="F35" s="416"/>
    </row>
    <row r="36" spans="2:9" ht="14.4" x14ac:dyDescent="0.3">
      <c r="B36" s="416"/>
      <c r="C36" s="418" t="s">
        <v>1</v>
      </c>
      <c r="D36" s="416"/>
      <c r="E36" s="418">
        <v>53</v>
      </c>
      <c r="F36" s="419">
        <v>1060</v>
      </c>
    </row>
    <row r="39" spans="2:9" x14ac:dyDescent="0.25">
      <c r="B39" s="10" t="s">
        <v>1939</v>
      </c>
      <c r="D39" s="10">
        <v>53</v>
      </c>
      <c r="E39" s="10" t="s">
        <v>1940</v>
      </c>
      <c r="G39" s="10" t="s">
        <v>1942</v>
      </c>
      <c r="I39" s="526" t="s">
        <v>2294</v>
      </c>
    </row>
  </sheetData>
  <mergeCells count="1">
    <mergeCell ref="B11:F11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F32C7-49C2-49FE-B75F-94F91AC063F9}">
  <dimension ref="B1:K132"/>
  <sheetViews>
    <sheetView showGridLines="0" topLeftCell="A111" workbookViewId="0">
      <selection activeCell="A134" sqref="A134:XFD134"/>
    </sheetView>
  </sheetViews>
  <sheetFormatPr baseColWidth="10" defaultRowHeight="13.2" x14ac:dyDescent="0.25"/>
  <cols>
    <col min="2" max="2" width="9.21875" bestFit="1" customWidth="1"/>
    <col min="3" max="3" width="11.88671875" bestFit="1" customWidth="1"/>
    <col min="4" max="5" width="9.44140625" bestFit="1" customWidth="1"/>
    <col min="6" max="6" width="13.21875" bestFit="1" customWidth="1"/>
    <col min="7" max="7" width="16.109375" bestFit="1" customWidth="1"/>
    <col min="8" max="8" width="11.21875" bestFit="1" customWidth="1"/>
    <col min="9" max="9" width="9.44140625" bestFit="1" customWidth="1"/>
    <col min="10" max="10" width="19" bestFit="1" customWidth="1"/>
  </cols>
  <sheetData>
    <row r="1" spans="2:11" s="183" customFormat="1" ht="13.8" x14ac:dyDescent="0.25">
      <c r="D1" s="184"/>
    </row>
    <row r="2" spans="2:11" s="183" customFormat="1" ht="13.8" x14ac:dyDescent="0.25">
      <c r="D2" s="184"/>
    </row>
    <row r="3" spans="2:11" s="183" customFormat="1" ht="13.8" x14ac:dyDescent="0.25">
      <c r="D3" s="184"/>
    </row>
    <row r="4" spans="2:11" s="183" customFormat="1" ht="13.8" x14ac:dyDescent="0.25">
      <c r="D4" s="184"/>
    </row>
    <row r="5" spans="2:11" s="183" customFormat="1" ht="13.8" x14ac:dyDescent="0.25">
      <c r="D5" s="184"/>
    </row>
    <row r="6" spans="2:11" s="183" customFormat="1" ht="13.8" x14ac:dyDescent="0.25">
      <c r="D6" s="184"/>
    </row>
    <row r="7" spans="2:11" s="183" customFormat="1" ht="13.8" x14ac:dyDescent="0.25">
      <c r="D7" s="184"/>
    </row>
    <row r="8" spans="2:11" s="183" customFormat="1" ht="13.8" x14ac:dyDescent="0.25">
      <c r="D8" s="184"/>
    </row>
    <row r="9" spans="2:11" s="183" customFormat="1" ht="13.8" x14ac:dyDescent="0.25">
      <c r="D9" s="184"/>
    </row>
    <row r="10" spans="2:11" s="183" customFormat="1" ht="14.4" thickBot="1" x14ac:dyDescent="0.3">
      <c r="D10" s="184"/>
    </row>
    <row r="11" spans="2:11" s="183" customFormat="1" ht="14.4" thickBot="1" x14ac:dyDescent="0.3">
      <c r="B11" s="685" t="s">
        <v>1635</v>
      </c>
      <c r="C11" s="686"/>
      <c r="D11" s="686"/>
      <c r="E11" s="686"/>
      <c r="F11" s="686"/>
      <c r="G11" s="686"/>
      <c r="H11" s="686"/>
      <c r="I11" s="686"/>
      <c r="J11" s="686"/>
      <c r="K11" s="687"/>
    </row>
    <row r="14" spans="2:11" ht="14.4" x14ac:dyDescent="0.3">
      <c r="B14" s="502" t="s">
        <v>1636</v>
      </c>
      <c r="C14" s="467" t="s">
        <v>1637</v>
      </c>
      <c r="D14" s="467" t="s">
        <v>1638</v>
      </c>
      <c r="E14" s="467" t="s">
        <v>1639</v>
      </c>
      <c r="F14" s="467" t="s">
        <v>403</v>
      </c>
      <c r="G14" s="467" t="s">
        <v>1640</v>
      </c>
      <c r="H14" s="467" t="s">
        <v>1592</v>
      </c>
      <c r="I14" s="467" t="s">
        <v>1641</v>
      </c>
      <c r="J14" s="467" t="s">
        <v>1642</v>
      </c>
      <c r="K14" s="422"/>
    </row>
    <row r="15" spans="2:11" x14ac:dyDescent="0.25">
      <c r="B15" s="423">
        <v>1</v>
      </c>
      <c r="C15" s="422"/>
      <c r="D15" s="422"/>
      <c r="E15" s="422"/>
      <c r="F15" s="422">
        <v>0</v>
      </c>
      <c r="G15" s="424">
        <v>25</v>
      </c>
      <c r="H15" s="425"/>
      <c r="I15" s="426"/>
      <c r="J15" s="424">
        <v>5</v>
      </c>
      <c r="K15" s="422"/>
    </row>
    <row r="16" spans="2:11" x14ac:dyDescent="0.25">
      <c r="B16" s="423">
        <v>153</v>
      </c>
      <c r="C16" s="422"/>
      <c r="D16" s="422"/>
      <c r="E16" s="422"/>
      <c r="F16" s="422">
        <v>14</v>
      </c>
      <c r="G16" s="424">
        <v>3040</v>
      </c>
      <c r="H16" s="425"/>
      <c r="I16" s="426"/>
      <c r="J16" s="424">
        <v>70</v>
      </c>
      <c r="K16" s="422"/>
    </row>
    <row r="17" spans="2:11" x14ac:dyDescent="0.25">
      <c r="B17" s="423">
        <v>1</v>
      </c>
      <c r="C17" s="422"/>
      <c r="D17" s="422"/>
      <c r="E17" s="422"/>
      <c r="F17" s="422">
        <v>0</v>
      </c>
      <c r="G17" s="424">
        <v>25</v>
      </c>
      <c r="H17" s="425"/>
      <c r="I17" s="426"/>
      <c r="J17" s="424">
        <v>0</v>
      </c>
      <c r="K17" s="422"/>
    </row>
    <row r="18" spans="2:11" x14ac:dyDescent="0.25">
      <c r="B18" s="423">
        <v>53</v>
      </c>
      <c r="C18" s="422"/>
      <c r="D18" s="422"/>
      <c r="E18" s="422"/>
      <c r="F18" s="422">
        <v>6</v>
      </c>
      <c r="G18" s="424">
        <v>980</v>
      </c>
      <c r="H18" s="425"/>
      <c r="I18" s="426"/>
      <c r="J18" s="424">
        <v>15</v>
      </c>
      <c r="K18" s="422"/>
    </row>
    <row r="19" spans="2:11" x14ac:dyDescent="0.25">
      <c r="B19" s="423">
        <v>57</v>
      </c>
      <c r="C19" s="422"/>
      <c r="D19" s="422"/>
      <c r="E19" s="422"/>
      <c r="F19" s="422">
        <v>6</v>
      </c>
      <c r="G19" s="424">
        <v>1335</v>
      </c>
      <c r="H19" s="425"/>
      <c r="I19" s="426"/>
      <c r="J19" s="424">
        <v>0</v>
      </c>
      <c r="K19" s="422"/>
    </row>
    <row r="20" spans="2:11" x14ac:dyDescent="0.25">
      <c r="B20" s="423">
        <v>14</v>
      </c>
      <c r="C20" s="422"/>
      <c r="D20" s="422"/>
      <c r="E20" s="422"/>
      <c r="F20" s="422">
        <v>0</v>
      </c>
      <c r="G20" s="424">
        <v>310</v>
      </c>
      <c r="H20" s="425"/>
      <c r="I20" s="426"/>
      <c r="J20" s="424">
        <v>0</v>
      </c>
      <c r="K20" s="422"/>
    </row>
    <row r="21" spans="2:11" x14ac:dyDescent="0.25">
      <c r="B21" s="423">
        <v>8</v>
      </c>
      <c r="C21" s="422"/>
      <c r="D21" s="422"/>
      <c r="E21" s="422"/>
      <c r="F21" s="422">
        <v>0</v>
      </c>
      <c r="G21" s="424">
        <v>145</v>
      </c>
      <c r="H21" s="425"/>
      <c r="I21" s="426"/>
      <c r="J21" s="424">
        <v>0</v>
      </c>
      <c r="K21" s="422"/>
    </row>
    <row r="22" spans="2:11" x14ac:dyDescent="0.25">
      <c r="B22" s="423">
        <v>35</v>
      </c>
      <c r="C22" s="422"/>
      <c r="D22" s="422"/>
      <c r="E22" s="422"/>
      <c r="F22" s="422">
        <v>5</v>
      </c>
      <c r="G22" s="424">
        <v>895</v>
      </c>
      <c r="H22" s="425"/>
      <c r="I22" s="426"/>
      <c r="J22" s="424">
        <v>0</v>
      </c>
      <c r="K22" s="422"/>
    </row>
    <row r="23" spans="2:11" x14ac:dyDescent="0.25">
      <c r="B23" s="423">
        <v>5</v>
      </c>
      <c r="C23" s="422"/>
      <c r="D23" s="422"/>
      <c r="E23" s="422"/>
      <c r="F23" s="422">
        <v>1</v>
      </c>
      <c r="G23" s="424">
        <v>110</v>
      </c>
      <c r="H23" s="425"/>
      <c r="I23" s="426"/>
      <c r="J23" s="424">
        <v>5</v>
      </c>
      <c r="K23" s="422"/>
    </row>
    <row r="24" spans="2:11" x14ac:dyDescent="0.25">
      <c r="B24" s="423">
        <v>8</v>
      </c>
      <c r="C24" s="422"/>
      <c r="D24" s="422"/>
      <c r="E24" s="422"/>
      <c r="F24" s="422">
        <v>1</v>
      </c>
      <c r="G24" s="424">
        <v>160</v>
      </c>
      <c r="H24" s="425"/>
      <c r="I24" s="426"/>
      <c r="J24" s="424">
        <v>5</v>
      </c>
      <c r="K24" s="422"/>
    </row>
    <row r="25" spans="2:11" x14ac:dyDescent="0.25">
      <c r="B25" s="423">
        <v>4</v>
      </c>
      <c r="C25" s="422"/>
      <c r="D25" s="422"/>
      <c r="E25" s="422"/>
      <c r="F25" s="422">
        <v>1</v>
      </c>
      <c r="G25" s="424">
        <v>100</v>
      </c>
      <c r="H25" s="425"/>
      <c r="I25" s="426"/>
      <c r="J25" s="424">
        <v>5</v>
      </c>
      <c r="K25" s="422"/>
    </row>
    <row r="26" spans="2:11" x14ac:dyDescent="0.25">
      <c r="B26" s="423">
        <v>26</v>
      </c>
      <c r="C26" s="422"/>
      <c r="D26" s="422"/>
      <c r="E26" s="422"/>
      <c r="F26" s="422">
        <v>5</v>
      </c>
      <c r="G26" s="424">
        <v>545</v>
      </c>
      <c r="H26" s="425"/>
      <c r="I26" s="426"/>
      <c r="J26" s="424">
        <v>0</v>
      </c>
      <c r="K26" s="422"/>
    </row>
    <row r="27" spans="2:11" x14ac:dyDescent="0.25">
      <c r="B27" s="423">
        <v>1</v>
      </c>
      <c r="C27" s="422"/>
      <c r="D27" s="422"/>
      <c r="E27" s="422"/>
      <c r="F27" s="422">
        <v>1</v>
      </c>
      <c r="G27" s="424">
        <v>25</v>
      </c>
      <c r="H27" s="425"/>
      <c r="I27" s="426"/>
      <c r="J27" s="424">
        <v>5</v>
      </c>
      <c r="K27" s="422"/>
    </row>
    <row r="28" spans="2:11" x14ac:dyDescent="0.25">
      <c r="B28" s="423">
        <v>6</v>
      </c>
      <c r="C28" s="422"/>
      <c r="D28" s="422"/>
      <c r="E28" s="422"/>
      <c r="F28" s="422">
        <v>1</v>
      </c>
      <c r="G28" s="424">
        <v>180</v>
      </c>
      <c r="H28" s="425"/>
      <c r="I28" s="426"/>
      <c r="J28" s="424">
        <v>5</v>
      </c>
      <c r="K28" s="422"/>
    </row>
    <row r="29" spans="2:11" x14ac:dyDescent="0.25">
      <c r="B29" s="423">
        <v>1</v>
      </c>
      <c r="C29" s="422"/>
      <c r="D29" s="422"/>
      <c r="E29" s="422"/>
      <c r="F29" s="422">
        <v>0</v>
      </c>
      <c r="G29" s="424">
        <v>25</v>
      </c>
      <c r="H29" s="425"/>
      <c r="I29" s="426"/>
      <c r="J29" s="424">
        <v>0</v>
      </c>
      <c r="K29" s="422"/>
    </row>
    <row r="30" spans="2:11" x14ac:dyDescent="0.25">
      <c r="B30" s="423">
        <v>49</v>
      </c>
      <c r="C30" s="422"/>
      <c r="D30" s="422"/>
      <c r="E30" s="422"/>
      <c r="F30" s="422">
        <v>6</v>
      </c>
      <c r="G30" s="424">
        <v>910</v>
      </c>
      <c r="H30" s="425"/>
      <c r="I30" s="426"/>
      <c r="J30" s="424">
        <v>30</v>
      </c>
      <c r="K30" s="422"/>
    </row>
    <row r="31" spans="2:11" x14ac:dyDescent="0.25">
      <c r="B31" s="423">
        <v>25</v>
      </c>
      <c r="C31" s="422"/>
      <c r="D31" s="422"/>
      <c r="E31" s="422"/>
      <c r="F31" s="422">
        <v>2</v>
      </c>
      <c r="G31" s="424">
        <v>475</v>
      </c>
      <c r="H31" s="425"/>
      <c r="I31" s="426"/>
      <c r="J31" s="424">
        <v>10</v>
      </c>
      <c r="K31" s="422"/>
    </row>
    <row r="32" spans="2:11" x14ac:dyDescent="0.25">
      <c r="B32" s="423">
        <v>1</v>
      </c>
      <c r="C32" s="422"/>
      <c r="D32" s="422"/>
      <c r="E32" s="422"/>
      <c r="F32" s="422">
        <v>0</v>
      </c>
      <c r="G32" s="424">
        <v>25</v>
      </c>
      <c r="H32" s="425"/>
      <c r="I32" s="426"/>
      <c r="J32" s="424">
        <v>0</v>
      </c>
      <c r="K32" s="422"/>
    </row>
    <row r="33" spans="2:11" x14ac:dyDescent="0.25">
      <c r="B33" s="423">
        <v>3</v>
      </c>
      <c r="C33" s="422"/>
      <c r="D33" s="422"/>
      <c r="E33" s="422"/>
      <c r="F33" s="422">
        <v>0</v>
      </c>
      <c r="G33" s="424">
        <v>55</v>
      </c>
      <c r="H33" s="425"/>
      <c r="I33" s="426"/>
      <c r="J33" s="424">
        <v>0</v>
      </c>
      <c r="K33" s="422"/>
    </row>
    <row r="34" spans="2:11" x14ac:dyDescent="0.25">
      <c r="B34" s="423">
        <v>8</v>
      </c>
      <c r="C34" s="422"/>
      <c r="D34" s="422"/>
      <c r="E34" s="422"/>
      <c r="F34" s="422">
        <v>0</v>
      </c>
      <c r="G34" s="424">
        <v>130</v>
      </c>
      <c r="H34" s="425"/>
      <c r="I34" s="426"/>
      <c r="J34" s="424">
        <v>5</v>
      </c>
      <c r="K34" s="422"/>
    </row>
    <row r="35" spans="2:11" x14ac:dyDescent="0.25">
      <c r="B35" s="423">
        <v>7</v>
      </c>
      <c r="C35" s="422"/>
      <c r="D35" s="422"/>
      <c r="E35" s="422"/>
      <c r="F35" s="422">
        <v>1</v>
      </c>
      <c r="G35" s="424">
        <v>275</v>
      </c>
      <c r="H35" s="425"/>
      <c r="I35" s="426"/>
      <c r="J35" s="424">
        <v>0</v>
      </c>
      <c r="K35" s="422"/>
    </row>
    <row r="36" spans="2:11" x14ac:dyDescent="0.25">
      <c r="B36" s="423">
        <v>16</v>
      </c>
      <c r="C36" s="423"/>
      <c r="D36" s="423"/>
      <c r="E36" s="423"/>
      <c r="F36" s="423">
        <v>2</v>
      </c>
      <c r="G36" s="424">
        <v>465</v>
      </c>
      <c r="H36" s="425"/>
      <c r="I36" s="426"/>
      <c r="J36" s="424">
        <v>0</v>
      </c>
      <c r="K36" s="422"/>
    </row>
    <row r="37" spans="2:11" x14ac:dyDescent="0.25">
      <c r="B37" s="423">
        <v>31</v>
      </c>
      <c r="C37" s="422"/>
      <c r="D37" s="422"/>
      <c r="E37" s="422"/>
      <c r="F37" s="422">
        <v>3</v>
      </c>
      <c r="G37" s="424">
        <v>580</v>
      </c>
      <c r="H37" s="425"/>
      <c r="I37" s="426"/>
      <c r="J37" s="424">
        <v>0</v>
      </c>
      <c r="K37" s="422"/>
    </row>
    <row r="38" spans="2:11" x14ac:dyDescent="0.25">
      <c r="B38" s="423">
        <v>6</v>
      </c>
      <c r="C38" s="422"/>
      <c r="D38" s="422"/>
      <c r="E38" s="422"/>
      <c r="F38" s="422">
        <v>1</v>
      </c>
      <c r="G38" s="424">
        <v>120</v>
      </c>
      <c r="H38" s="425"/>
      <c r="I38" s="426"/>
      <c r="J38" s="424">
        <v>5</v>
      </c>
      <c r="K38" s="422"/>
    </row>
    <row r="39" spans="2:11" x14ac:dyDescent="0.25">
      <c r="B39" s="423">
        <v>4</v>
      </c>
      <c r="C39" s="422"/>
      <c r="D39" s="422"/>
      <c r="E39" s="422"/>
      <c r="F39" s="422">
        <v>0</v>
      </c>
      <c r="G39" s="424">
        <v>100</v>
      </c>
      <c r="H39" s="425"/>
      <c r="I39" s="426"/>
      <c r="J39" s="424">
        <v>5</v>
      </c>
      <c r="K39" s="422"/>
    </row>
    <row r="40" spans="2:11" x14ac:dyDescent="0.25">
      <c r="B40" s="423">
        <v>18</v>
      </c>
      <c r="C40" s="422"/>
      <c r="D40" s="422"/>
      <c r="E40" s="422"/>
      <c r="F40" s="422">
        <v>3</v>
      </c>
      <c r="G40" s="424">
        <v>445</v>
      </c>
      <c r="H40" s="425"/>
      <c r="I40" s="426"/>
      <c r="J40" s="424">
        <v>0</v>
      </c>
      <c r="K40" s="422"/>
    </row>
    <row r="41" spans="2:11" x14ac:dyDescent="0.25">
      <c r="B41" s="423">
        <v>17</v>
      </c>
      <c r="C41" s="422"/>
      <c r="D41" s="422"/>
      <c r="E41" s="422"/>
      <c r="F41" s="422">
        <v>4</v>
      </c>
      <c r="G41" s="424">
        <v>425</v>
      </c>
      <c r="H41" s="425"/>
      <c r="I41" s="426"/>
      <c r="J41" s="424">
        <v>20</v>
      </c>
      <c r="K41" s="422"/>
    </row>
    <row r="42" spans="2:11" x14ac:dyDescent="0.25">
      <c r="B42" s="423">
        <v>6</v>
      </c>
      <c r="C42" s="422"/>
      <c r="D42" s="422"/>
      <c r="E42" s="422"/>
      <c r="F42" s="422">
        <v>1</v>
      </c>
      <c r="G42" s="424">
        <v>150</v>
      </c>
      <c r="H42" s="425"/>
      <c r="I42" s="426"/>
      <c r="J42" s="424">
        <v>5</v>
      </c>
      <c r="K42" s="422"/>
    </row>
    <row r="43" spans="2:11" x14ac:dyDescent="0.25">
      <c r="B43" s="423">
        <v>15</v>
      </c>
      <c r="C43" s="422"/>
      <c r="D43" s="422"/>
      <c r="E43" s="422"/>
      <c r="F43" s="422">
        <v>2</v>
      </c>
      <c r="G43" s="424">
        <v>310</v>
      </c>
      <c r="H43" s="425"/>
      <c r="I43" s="426"/>
      <c r="J43" s="424">
        <v>10</v>
      </c>
      <c r="K43" s="422"/>
    </row>
    <row r="44" spans="2:11" x14ac:dyDescent="0.25">
      <c r="B44" s="422">
        <v>5</v>
      </c>
      <c r="C44" s="422"/>
      <c r="D44" s="422"/>
      <c r="E44" s="422"/>
      <c r="F44" s="422">
        <v>1</v>
      </c>
      <c r="G44" s="424">
        <v>105</v>
      </c>
      <c r="H44" s="425"/>
      <c r="I44" s="426"/>
      <c r="J44" s="424">
        <v>5</v>
      </c>
      <c r="K44" s="422"/>
    </row>
    <row r="45" spans="2:11" x14ac:dyDescent="0.25">
      <c r="B45" s="422">
        <v>12</v>
      </c>
      <c r="C45" s="422"/>
      <c r="D45" s="422"/>
      <c r="E45" s="422"/>
      <c r="F45" s="422">
        <v>1</v>
      </c>
      <c r="G45" s="424">
        <v>240</v>
      </c>
      <c r="H45" s="425"/>
      <c r="I45" s="426"/>
      <c r="J45" s="424">
        <v>5</v>
      </c>
      <c r="K45" s="422"/>
    </row>
    <row r="46" spans="2:11" x14ac:dyDescent="0.25">
      <c r="B46" s="422">
        <v>11</v>
      </c>
      <c r="C46" s="422"/>
      <c r="D46" s="422"/>
      <c r="E46" s="422"/>
      <c r="F46" s="422">
        <v>4</v>
      </c>
      <c r="G46" s="424">
        <v>245</v>
      </c>
      <c r="H46" s="425"/>
      <c r="I46" s="426"/>
      <c r="J46" s="424">
        <v>20</v>
      </c>
      <c r="K46" s="422"/>
    </row>
    <row r="47" spans="2:11" x14ac:dyDescent="0.25">
      <c r="B47" s="422">
        <v>64</v>
      </c>
      <c r="C47" s="422"/>
      <c r="D47" s="422"/>
      <c r="E47" s="422"/>
      <c r="F47" s="422">
        <v>6</v>
      </c>
      <c r="G47" s="424">
        <v>1335</v>
      </c>
      <c r="H47" s="425"/>
      <c r="I47" s="426"/>
      <c r="J47" s="424">
        <v>0</v>
      </c>
      <c r="K47" s="422"/>
    </row>
    <row r="48" spans="2:11" x14ac:dyDescent="0.25">
      <c r="B48" s="422">
        <v>15</v>
      </c>
      <c r="C48" s="422"/>
      <c r="D48" s="422"/>
      <c r="E48" s="422"/>
      <c r="F48" s="422">
        <v>1</v>
      </c>
      <c r="G48" s="424">
        <v>350</v>
      </c>
      <c r="H48" s="425"/>
      <c r="I48" s="426"/>
      <c r="J48" s="424">
        <v>5</v>
      </c>
      <c r="K48" s="422"/>
    </row>
    <row r="49" spans="2:11" x14ac:dyDescent="0.25">
      <c r="B49" s="422">
        <v>3</v>
      </c>
      <c r="C49" s="422"/>
      <c r="D49" s="422"/>
      <c r="E49" s="422"/>
      <c r="F49" s="422">
        <v>2</v>
      </c>
      <c r="G49" s="424">
        <v>70</v>
      </c>
      <c r="H49" s="425"/>
      <c r="I49" s="426"/>
      <c r="J49" s="424">
        <v>10</v>
      </c>
      <c r="K49" s="422"/>
    </row>
    <row r="50" spans="2:11" x14ac:dyDescent="0.25">
      <c r="B50" s="422">
        <v>9</v>
      </c>
      <c r="C50" s="422"/>
      <c r="D50" s="422"/>
      <c r="E50" s="422"/>
      <c r="F50" s="422">
        <v>1</v>
      </c>
      <c r="G50" s="424">
        <v>250</v>
      </c>
      <c r="H50" s="425"/>
      <c r="I50" s="426"/>
      <c r="J50" s="424">
        <v>5</v>
      </c>
      <c r="K50" s="422"/>
    </row>
    <row r="51" spans="2:11" x14ac:dyDescent="0.25">
      <c r="B51" s="422">
        <v>4</v>
      </c>
      <c r="C51" s="422"/>
      <c r="D51" s="422"/>
      <c r="E51" s="422"/>
      <c r="F51" s="422">
        <v>1</v>
      </c>
      <c r="G51" s="424">
        <v>115</v>
      </c>
      <c r="H51" s="425"/>
      <c r="I51" s="426"/>
      <c r="J51" s="424">
        <v>5</v>
      </c>
      <c r="K51" s="422"/>
    </row>
    <row r="52" spans="2:11" x14ac:dyDescent="0.25">
      <c r="B52" s="422">
        <v>5</v>
      </c>
      <c r="C52" s="422"/>
      <c r="D52" s="422"/>
      <c r="E52" s="422"/>
      <c r="F52" s="422">
        <v>0</v>
      </c>
      <c r="G52" s="424">
        <v>100</v>
      </c>
      <c r="H52" s="425"/>
      <c r="I52" s="426"/>
      <c r="J52" s="424">
        <v>5</v>
      </c>
      <c r="K52" s="422"/>
    </row>
    <row r="53" spans="2:11" x14ac:dyDescent="0.25">
      <c r="B53" s="422">
        <v>1</v>
      </c>
      <c r="C53" s="422"/>
      <c r="D53" s="422"/>
      <c r="E53" s="422"/>
      <c r="F53" s="422">
        <v>2</v>
      </c>
      <c r="G53" s="424">
        <v>25</v>
      </c>
      <c r="H53" s="425"/>
      <c r="I53" s="426"/>
      <c r="J53" s="424">
        <v>10</v>
      </c>
      <c r="K53" s="422"/>
    </row>
    <row r="54" spans="2:11" x14ac:dyDescent="0.25">
      <c r="B54" s="422">
        <v>2</v>
      </c>
      <c r="C54" s="422"/>
      <c r="D54" s="422"/>
      <c r="E54" s="422"/>
      <c r="F54" s="422">
        <v>1</v>
      </c>
      <c r="G54" s="424">
        <v>50</v>
      </c>
      <c r="H54" s="425"/>
      <c r="I54" s="426"/>
      <c r="J54" s="424">
        <v>5</v>
      </c>
      <c r="K54" s="422"/>
    </row>
    <row r="55" spans="2:11" x14ac:dyDescent="0.25">
      <c r="B55" s="422">
        <v>10</v>
      </c>
      <c r="C55" s="422"/>
      <c r="D55" s="422"/>
      <c r="E55" s="422"/>
      <c r="F55" s="422">
        <v>1</v>
      </c>
      <c r="G55" s="424">
        <v>250</v>
      </c>
      <c r="H55" s="425"/>
      <c r="I55" s="426"/>
      <c r="J55" s="424">
        <v>5</v>
      </c>
      <c r="K55" s="422"/>
    </row>
    <row r="56" spans="2:11" x14ac:dyDescent="0.25">
      <c r="B56" s="422">
        <v>14</v>
      </c>
      <c r="C56" s="422"/>
      <c r="D56" s="422"/>
      <c r="E56" s="422"/>
      <c r="F56" s="422">
        <v>1</v>
      </c>
      <c r="G56" s="424">
        <v>295</v>
      </c>
      <c r="H56" s="425"/>
      <c r="I56" s="426"/>
      <c r="J56" s="424">
        <v>5</v>
      </c>
      <c r="K56" s="422"/>
    </row>
    <row r="57" spans="2:11" x14ac:dyDescent="0.25">
      <c r="B57" s="422">
        <v>9</v>
      </c>
      <c r="C57" s="422"/>
      <c r="D57" s="422"/>
      <c r="E57" s="422"/>
      <c r="F57" s="422">
        <v>2</v>
      </c>
      <c r="G57" s="424">
        <v>200</v>
      </c>
      <c r="H57" s="425"/>
      <c r="I57" s="426"/>
      <c r="J57" s="424">
        <v>0</v>
      </c>
      <c r="K57" s="422"/>
    </row>
    <row r="58" spans="2:11" x14ac:dyDescent="0.25">
      <c r="B58" s="422">
        <v>16</v>
      </c>
      <c r="C58" s="422"/>
      <c r="D58" s="422"/>
      <c r="E58" s="422"/>
      <c r="F58" s="422">
        <v>5</v>
      </c>
      <c r="G58" s="424">
        <v>325</v>
      </c>
      <c r="H58" s="425"/>
      <c r="I58" s="426"/>
      <c r="J58" s="424">
        <v>20</v>
      </c>
      <c r="K58" s="422"/>
    </row>
    <row r="59" spans="2:11" x14ac:dyDescent="0.25">
      <c r="B59" s="422">
        <v>1</v>
      </c>
      <c r="C59" s="422"/>
      <c r="D59" s="422"/>
      <c r="E59" s="422"/>
      <c r="F59" s="422">
        <v>0</v>
      </c>
      <c r="G59" s="424">
        <v>25</v>
      </c>
      <c r="H59" s="425"/>
      <c r="I59" s="426"/>
      <c r="J59" s="424">
        <v>5</v>
      </c>
      <c r="K59" s="422"/>
    </row>
    <row r="60" spans="2:11" x14ac:dyDescent="0.25">
      <c r="B60" s="422">
        <v>1</v>
      </c>
      <c r="C60" s="422"/>
      <c r="D60" s="422"/>
      <c r="E60" s="422"/>
      <c r="F60" s="422">
        <v>1</v>
      </c>
      <c r="G60" s="424">
        <v>25</v>
      </c>
      <c r="H60" s="425"/>
      <c r="I60" s="426"/>
      <c r="J60" s="424">
        <v>5</v>
      </c>
      <c r="K60" s="422"/>
    </row>
    <row r="61" spans="2:11" x14ac:dyDescent="0.25">
      <c r="B61" s="422">
        <v>9</v>
      </c>
      <c r="C61" s="422"/>
      <c r="D61" s="422"/>
      <c r="E61" s="422"/>
      <c r="F61" s="422">
        <v>0</v>
      </c>
      <c r="G61" s="424">
        <v>225</v>
      </c>
      <c r="H61" s="425"/>
      <c r="I61" s="426"/>
      <c r="J61" s="424">
        <v>5</v>
      </c>
      <c r="K61" s="422"/>
    </row>
    <row r="62" spans="2:11" x14ac:dyDescent="0.25">
      <c r="B62" s="422">
        <v>0</v>
      </c>
      <c r="C62" s="422"/>
      <c r="D62" s="422"/>
      <c r="E62" s="422"/>
      <c r="F62" s="422">
        <v>1</v>
      </c>
      <c r="G62" s="424">
        <v>0</v>
      </c>
      <c r="H62" s="425"/>
      <c r="I62" s="426"/>
      <c r="J62" s="424">
        <v>5</v>
      </c>
      <c r="K62" s="422"/>
    </row>
    <row r="63" spans="2:11" x14ac:dyDescent="0.25">
      <c r="B63" s="422">
        <v>1</v>
      </c>
      <c r="C63" s="422"/>
      <c r="D63" s="422"/>
      <c r="E63" s="422"/>
      <c r="F63" s="422">
        <v>0</v>
      </c>
      <c r="G63" s="424">
        <v>25</v>
      </c>
      <c r="H63" s="425"/>
      <c r="I63" s="426"/>
      <c r="J63" s="424">
        <v>0</v>
      </c>
      <c r="K63" s="422"/>
    </row>
    <row r="64" spans="2:11" x14ac:dyDescent="0.25">
      <c r="B64" s="422">
        <v>3</v>
      </c>
      <c r="C64" s="422"/>
      <c r="D64" s="422"/>
      <c r="E64" s="422"/>
      <c r="F64" s="422">
        <v>1</v>
      </c>
      <c r="G64" s="424">
        <v>60</v>
      </c>
      <c r="H64" s="425"/>
      <c r="I64" s="426"/>
      <c r="J64" s="424">
        <v>5</v>
      </c>
      <c r="K64" s="422"/>
    </row>
    <row r="65" spans="2:11" x14ac:dyDescent="0.25">
      <c r="B65" s="422">
        <v>1</v>
      </c>
      <c r="C65" s="422"/>
      <c r="D65" s="422"/>
      <c r="E65" s="422"/>
      <c r="F65" s="422">
        <v>1</v>
      </c>
      <c r="G65" s="424">
        <v>0</v>
      </c>
      <c r="H65" s="425"/>
      <c r="I65" s="426"/>
      <c r="J65" s="424">
        <v>0</v>
      </c>
      <c r="K65" s="422"/>
    </row>
    <row r="66" spans="2:11" x14ac:dyDescent="0.25">
      <c r="B66" s="422">
        <v>6</v>
      </c>
      <c r="C66" s="422"/>
      <c r="D66" s="422"/>
      <c r="E66" s="422"/>
      <c r="F66" s="422">
        <v>1</v>
      </c>
      <c r="G66" s="424">
        <v>180</v>
      </c>
      <c r="H66" s="425"/>
      <c r="I66" s="426"/>
      <c r="J66" s="424">
        <v>5</v>
      </c>
      <c r="K66" s="422"/>
    </row>
    <row r="67" spans="2:11" x14ac:dyDescent="0.25">
      <c r="B67" s="422">
        <v>23</v>
      </c>
      <c r="C67" s="422"/>
      <c r="D67" s="422"/>
      <c r="E67" s="422"/>
      <c r="F67" s="422">
        <v>3</v>
      </c>
      <c r="G67" s="424">
        <v>565</v>
      </c>
      <c r="H67" s="425"/>
      <c r="I67" s="426"/>
      <c r="J67" s="424">
        <v>15</v>
      </c>
      <c r="K67" s="422"/>
    </row>
    <row r="68" spans="2:11" x14ac:dyDescent="0.25">
      <c r="B68" s="422">
        <v>58</v>
      </c>
      <c r="C68" s="422"/>
      <c r="D68" s="422"/>
      <c r="E68" s="422"/>
      <c r="F68" s="422">
        <v>5</v>
      </c>
      <c r="G68" s="424">
        <v>1235</v>
      </c>
      <c r="H68" s="425"/>
      <c r="I68" s="426"/>
      <c r="J68" s="424">
        <v>20</v>
      </c>
      <c r="K68" s="422"/>
    </row>
    <row r="69" spans="2:11" x14ac:dyDescent="0.25">
      <c r="B69" s="422">
        <v>14</v>
      </c>
      <c r="C69" s="422"/>
      <c r="D69" s="422"/>
      <c r="E69" s="422"/>
      <c r="F69" s="422">
        <v>2</v>
      </c>
      <c r="G69" s="424">
        <v>295</v>
      </c>
      <c r="H69" s="425"/>
      <c r="I69" s="426"/>
      <c r="J69" s="424">
        <v>5</v>
      </c>
      <c r="K69" s="422"/>
    </row>
    <row r="70" spans="2:11" x14ac:dyDescent="0.25">
      <c r="B70" s="422">
        <v>55</v>
      </c>
      <c r="C70" s="422"/>
      <c r="D70" s="422"/>
      <c r="E70" s="422"/>
      <c r="F70" s="422">
        <v>3</v>
      </c>
      <c r="G70" s="424">
        <v>970</v>
      </c>
      <c r="H70" s="425"/>
      <c r="I70" s="426"/>
      <c r="J70" s="424">
        <v>0</v>
      </c>
      <c r="K70" s="422"/>
    </row>
    <row r="71" spans="2:11" x14ac:dyDescent="0.25">
      <c r="B71" s="422">
        <v>84</v>
      </c>
      <c r="C71" s="422"/>
      <c r="D71" s="422"/>
      <c r="E71" s="422"/>
      <c r="F71" s="422">
        <v>8</v>
      </c>
      <c r="G71" s="424">
        <v>1695</v>
      </c>
      <c r="H71" s="425"/>
      <c r="I71" s="426"/>
      <c r="J71" s="424">
        <v>0</v>
      </c>
      <c r="K71" s="422"/>
    </row>
    <row r="72" spans="2:11" x14ac:dyDescent="0.25">
      <c r="B72" s="422">
        <v>9</v>
      </c>
      <c r="C72" s="422"/>
      <c r="D72" s="422"/>
      <c r="E72" s="422"/>
      <c r="F72" s="422">
        <v>1</v>
      </c>
      <c r="G72" s="424">
        <v>155</v>
      </c>
      <c r="H72" s="425"/>
      <c r="I72" s="426"/>
      <c r="J72" s="424">
        <v>5</v>
      </c>
      <c r="K72" s="422"/>
    </row>
    <row r="73" spans="2:11" x14ac:dyDescent="0.25">
      <c r="B73" s="422">
        <v>58</v>
      </c>
      <c r="C73" s="422"/>
      <c r="D73" s="422"/>
      <c r="E73" s="422"/>
      <c r="F73" s="422">
        <v>3</v>
      </c>
      <c r="G73" s="424">
        <v>1160</v>
      </c>
      <c r="H73" s="425"/>
      <c r="I73" s="426"/>
      <c r="J73" s="424">
        <v>0</v>
      </c>
      <c r="K73" s="422"/>
    </row>
    <row r="74" spans="2:11" x14ac:dyDescent="0.25">
      <c r="B74" s="422">
        <v>27</v>
      </c>
      <c r="C74" s="422"/>
      <c r="D74" s="422"/>
      <c r="E74" s="422"/>
      <c r="F74" s="422">
        <v>3</v>
      </c>
      <c r="G74" s="424">
        <v>520</v>
      </c>
      <c r="H74" s="425"/>
      <c r="I74" s="426"/>
      <c r="J74" s="424">
        <v>0</v>
      </c>
      <c r="K74" s="422"/>
    </row>
    <row r="75" spans="2:11" x14ac:dyDescent="0.25">
      <c r="B75" s="422">
        <v>1</v>
      </c>
      <c r="C75" s="422"/>
      <c r="D75" s="422"/>
      <c r="E75" s="422"/>
      <c r="F75" s="422">
        <v>0</v>
      </c>
      <c r="G75" s="424">
        <v>25</v>
      </c>
      <c r="H75" s="425"/>
      <c r="I75" s="426"/>
      <c r="J75" s="424">
        <v>0</v>
      </c>
      <c r="K75" s="422"/>
    </row>
    <row r="76" spans="2:11" x14ac:dyDescent="0.25">
      <c r="B76" s="422">
        <v>1</v>
      </c>
      <c r="C76" s="422"/>
      <c r="D76" s="422"/>
      <c r="E76" s="422"/>
      <c r="F76" s="422">
        <v>0</v>
      </c>
      <c r="G76" s="424">
        <v>25</v>
      </c>
      <c r="H76" s="425"/>
      <c r="I76" s="426"/>
      <c r="J76" s="424">
        <v>0</v>
      </c>
      <c r="K76" s="422"/>
    </row>
    <row r="77" spans="2:11" x14ac:dyDescent="0.25">
      <c r="B77" s="422">
        <v>34</v>
      </c>
      <c r="C77" s="422"/>
      <c r="D77" s="422"/>
      <c r="E77" s="422"/>
      <c r="F77" s="422">
        <v>2</v>
      </c>
      <c r="G77" s="424">
        <v>805</v>
      </c>
      <c r="H77" s="425"/>
      <c r="I77" s="426"/>
      <c r="J77" s="424">
        <v>10</v>
      </c>
      <c r="K77" s="422"/>
    </row>
    <row r="78" spans="2:11" x14ac:dyDescent="0.25">
      <c r="B78" s="422">
        <v>2</v>
      </c>
      <c r="C78" s="422"/>
      <c r="D78" s="422"/>
      <c r="E78" s="422"/>
      <c r="F78" s="422">
        <v>0</v>
      </c>
      <c r="G78" s="424">
        <v>50</v>
      </c>
      <c r="H78" s="425"/>
      <c r="I78" s="426"/>
      <c r="J78" s="424">
        <v>0</v>
      </c>
      <c r="K78" s="422"/>
    </row>
    <row r="79" spans="2:11" x14ac:dyDescent="0.25">
      <c r="B79" s="422">
        <v>28</v>
      </c>
      <c r="C79" s="422"/>
      <c r="D79" s="422"/>
      <c r="E79" s="422"/>
      <c r="F79" s="422">
        <v>2</v>
      </c>
      <c r="G79" s="424">
        <v>560</v>
      </c>
      <c r="H79" s="425"/>
      <c r="I79" s="426"/>
      <c r="J79" s="424">
        <v>10</v>
      </c>
      <c r="K79" s="422"/>
    </row>
    <row r="80" spans="2:11" x14ac:dyDescent="0.25">
      <c r="B80" s="422">
        <v>2</v>
      </c>
      <c r="C80" s="422"/>
      <c r="D80" s="422"/>
      <c r="E80" s="422"/>
      <c r="F80" s="422">
        <v>1</v>
      </c>
      <c r="G80" s="424">
        <v>50</v>
      </c>
      <c r="H80" s="425"/>
      <c r="I80" s="426"/>
      <c r="J80" s="424">
        <v>5</v>
      </c>
      <c r="K80" s="422"/>
    </row>
    <row r="81" spans="2:11" x14ac:dyDescent="0.25">
      <c r="B81" s="422">
        <v>9</v>
      </c>
      <c r="C81" s="422"/>
      <c r="D81" s="422"/>
      <c r="E81" s="422"/>
      <c r="F81" s="422">
        <v>2</v>
      </c>
      <c r="G81" s="424">
        <v>225</v>
      </c>
      <c r="H81" s="425"/>
      <c r="I81" s="426"/>
      <c r="J81" s="424">
        <v>10</v>
      </c>
      <c r="K81" s="422"/>
    </row>
    <row r="82" spans="2:11" x14ac:dyDescent="0.25">
      <c r="B82" s="422">
        <v>1</v>
      </c>
      <c r="C82" s="422"/>
      <c r="D82" s="422"/>
      <c r="E82" s="422"/>
      <c r="F82" s="422">
        <v>1</v>
      </c>
      <c r="G82" s="424">
        <v>20</v>
      </c>
      <c r="H82" s="425"/>
      <c r="I82" s="426"/>
      <c r="J82" s="424">
        <v>0</v>
      </c>
      <c r="K82" s="422"/>
    </row>
    <row r="83" spans="2:11" x14ac:dyDescent="0.25">
      <c r="B83" s="422">
        <v>7</v>
      </c>
      <c r="C83" s="422"/>
      <c r="D83" s="422"/>
      <c r="E83" s="422"/>
      <c r="F83" s="422">
        <v>0</v>
      </c>
      <c r="G83" s="424">
        <v>175</v>
      </c>
      <c r="H83" s="425"/>
      <c r="I83" s="426"/>
      <c r="J83" s="424">
        <v>0</v>
      </c>
      <c r="K83" s="422"/>
    </row>
    <row r="84" spans="2:11" x14ac:dyDescent="0.25">
      <c r="B84" s="422">
        <v>7</v>
      </c>
      <c r="C84" s="422"/>
      <c r="D84" s="422"/>
      <c r="E84" s="422"/>
      <c r="F84" s="422">
        <v>1</v>
      </c>
      <c r="G84" s="424">
        <v>120</v>
      </c>
      <c r="H84" s="425"/>
      <c r="I84" s="426"/>
      <c r="J84" s="424">
        <v>5</v>
      </c>
      <c r="K84" s="422"/>
    </row>
    <row r="85" spans="2:11" x14ac:dyDescent="0.25">
      <c r="B85" s="422">
        <v>2</v>
      </c>
      <c r="C85" s="422"/>
      <c r="D85" s="422"/>
      <c r="E85" s="422"/>
      <c r="F85" s="422">
        <v>0</v>
      </c>
      <c r="G85" s="424">
        <v>40</v>
      </c>
      <c r="H85" s="425"/>
      <c r="I85" s="426"/>
      <c r="J85" s="424">
        <v>0</v>
      </c>
      <c r="K85" s="422"/>
    </row>
    <row r="86" spans="2:11" x14ac:dyDescent="0.25">
      <c r="B86" s="422">
        <v>6</v>
      </c>
      <c r="C86" s="422"/>
      <c r="D86" s="422"/>
      <c r="E86" s="422"/>
      <c r="F86" s="422">
        <v>1</v>
      </c>
      <c r="G86" s="424">
        <v>60</v>
      </c>
      <c r="H86" s="425"/>
      <c r="I86" s="426"/>
      <c r="J86" s="424">
        <v>5</v>
      </c>
      <c r="K86" s="422"/>
    </row>
    <row r="87" spans="2:11" x14ac:dyDescent="0.25">
      <c r="B87" s="422">
        <v>2</v>
      </c>
      <c r="C87" s="422"/>
      <c r="D87" s="422"/>
      <c r="E87" s="422"/>
      <c r="F87" s="422">
        <v>0</v>
      </c>
      <c r="G87" s="424">
        <v>50</v>
      </c>
      <c r="H87" s="425"/>
      <c r="I87" s="426"/>
      <c r="J87" s="424">
        <v>0</v>
      </c>
      <c r="K87" s="422"/>
    </row>
    <row r="88" spans="2:11" x14ac:dyDescent="0.25">
      <c r="B88" s="422">
        <v>29</v>
      </c>
      <c r="C88" s="422"/>
      <c r="D88" s="422"/>
      <c r="E88" s="422"/>
      <c r="F88" s="422">
        <v>2</v>
      </c>
      <c r="G88" s="424">
        <v>420</v>
      </c>
      <c r="H88" s="425"/>
      <c r="I88" s="426"/>
      <c r="J88" s="424">
        <v>5</v>
      </c>
      <c r="K88" s="422"/>
    </row>
    <row r="89" spans="2:11" x14ac:dyDescent="0.25">
      <c r="B89" s="422">
        <v>7</v>
      </c>
      <c r="C89" s="422"/>
      <c r="D89" s="422"/>
      <c r="E89" s="422"/>
      <c r="F89" s="422">
        <v>1</v>
      </c>
      <c r="G89" s="424">
        <v>145</v>
      </c>
      <c r="H89" s="425"/>
      <c r="I89" s="426"/>
      <c r="J89" s="424">
        <v>0</v>
      </c>
      <c r="K89" s="422"/>
    </row>
    <row r="90" spans="2:11" x14ac:dyDescent="0.25">
      <c r="B90" s="422">
        <v>1</v>
      </c>
      <c r="C90" s="422"/>
      <c r="D90" s="422"/>
      <c r="E90" s="422"/>
      <c r="F90" s="422">
        <v>0</v>
      </c>
      <c r="G90" s="424">
        <v>20</v>
      </c>
      <c r="H90" s="425"/>
      <c r="I90" s="426"/>
      <c r="J90" s="424">
        <v>0</v>
      </c>
      <c r="K90" s="422"/>
    </row>
    <row r="91" spans="2:11" x14ac:dyDescent="0.25">
      <c r="B91" s="422">
        <v>8</v>
      </c>
      <c r="C91" s="422"/>
      <c r="D91" s="422"/>
      <c r="E91" s="422"/>
      <c r="F91" s="422">
        <v>1</v>
      </c>
      <c r="G91" s="424">
        <v>170</v>
      </c>
      <c r="H91" s="425"/>
      <c r="I91" s="426"/>
      <c r="J91" s="424">
        <v>0</v>
      </c>
      <c r="K91" s="422"/>
    </row>
    <row r="92" spans="2:11" x14ac:dyDescent="0.25">
      <c r="B92" s="422">
        <v>1</v>
      </c>
      <c r="C92" s="422"/>
      <c r="D92" s="422"/>
      <c r="E92" s="422"/>
      <c r="F92" s="422">
        <v>0</v>
      </c>
      <c r="G92" s="424">
        <v>25</v>
      </c>
      <c r="H92" s="425"/>
      <c r="I92" s="426"/>
      <c r="J92" s="424">
        <v>0</v>
      </c>
      <c r="K92" s="422"/>
    </row>
    <row r="93" spans="2:11" x14ac:dyDescent="0.25">
      <c r="B93" s="422">
        <v>2</v>
      </c>
      <c r="C93" s="422"/>
      <c r="D93" s="422"/>
      <c r="E93" s="422"/>
      <c r="F93" s="422">
        <v>1</v>
      </c>
      <c r="G93" s="424">
        <v>55</v>
      </c>
      <c r="H93" s="425"/>
      <c r="I93" s="426"/>
      <c r="J93" s="424">
        <v>0</v>
      </c>
      <c r="K93" s="422"/>
    </row>
    <row r="94" spans="2:11" x14ac:dyDescent="0.25">
      <c r="B94" s="422">
        <v>10</v>
      </c>
      <c r="C94" s="422"/>
      <c r="D94" s="422"/>
      <c r="E94" s="422"/>
      <c r="F94" s="422">
        <v>1</v>
      </c>
      <c r="G94" s="424">
        <v>245</v>
      </c>
      <c r="H94" s="425"/>
      <c r="I94" s="426"/>
      <c r="J94" s="424">
        <v>0</v>
      </c>
      <c r="K94" s="422"/>
    </row>
    <row r="95" spans="2:11" x14ac:dyDescent="0.25">
      <c r="B95" s="422">
        <v>1</v>
      </c>
      <c r="C95" s="422"/>
      <c r="D95" s="422"/>
      <c r="E95" s="422"/>
      <c r="F95" s="422">
        <v>1</v>
      </c>
      <c r="G95" s="424">
        <v>25</v>
      </c>
      <c r="H95" s="425"/>
      <c r="I95" s="426"/>
      <c r="J95" s="424">
        <v>5</v>
      </c>
      <c r="K95" s="422"/>
    </row>
    <row r="96" spans="2:11" x14ac:dyDescent="0.25">
      <c r="B96" s="422">
        <v>6</v>
      </c>
      <c r="C96" s="422"/>
      <c r="D96" s="422"/>
      <c r="E96" s="422"/>
      <c r="F96" s="422">
        <v>2</v>
      </c>
      <c r="G96" s="424">
        <v>100</v>
      </c>
      <c r="H96" s="425"/>
      <c r="I96" s="426"/>
      <c r="J96" s="424">
        <v>0</v>
      </c>
      <c r="K96" s="422"/>
    </row>
    <row r="97" spans="2:11" x14ac:dyDescent="0.25">
      <c r="B97" s="422">
        <v>4</v>
      </c>
      <c r="C97" s="422"/>
      <c r="D97" s="422"/>
      <c r="E97" s="422"/>
      <c r="F97" s="422">
        <v>1</v>
      </c>
      <c r="G97" s="424">
        <v>100</v>
      </c>
      <c r="H97" s="425"/>
      <c r="I97" s="426"/>
      <c r="J97" s="424">
        <v>5</v>
      </c>
      <c r="K97" s="422"/>
    </row>
    <row r="98" spans="2:11" x14ac:dyDescent="0.25">
      <c r="B98" s="422">
        <v>8</v>
      </c>
      <c r="C98" s="422"/>
      <c r="D98" s="422"/>
      <c r="E98" s="422"/>
      <c r="F98" s="422">
        <v>1</v>
      </c>
      <c r="G98" s="424">
        <v>160</v>
      </c>
      <c r="H98" s="425"/>
      <c r="I98" s="426"/>
      <c r="J98" s="424">
        <v>0</v>
      </c>
      <c r="K98" s="422"/>
    </row>
    <row r="99" spans="2:11" x14ac:dyDescent="0.25">
      <c r="B99" s="422">
        <v>8</v>
      </c>
      <c r="C99" s="422"/>
      <c r="D99" s="422"/>
      <c r="E99" s="422"/>
      <c r="F99" s="422">
        <v>1</v>
      </c>
      <c r="G99" s="424">
        <v>175</v>
      </c>
      <c r="H99" s="425"/>
      <c r="I99" s="426"/>
      <c r="J99" s="424">
        <v>5</v>
      </c>
      <c r="K99" s="422"/>
    </row>
    <row r="100" spans="2:11" x14ac:dyDescent="0.25">
      <c r="B100" s="422">
        <v>2</v>
      </c>
      <c r="C100" s="422"/>
      <c r="D100" s="422"/>
      <c r="E100" s="422"/>
      <c r="F100" s="422">
        <v>1</v>
      </c>
      <c r="G100" s="424">
        <v>35</v>
      </c>
      <c r="H100" s="425"/>
      <c r="I100" s="426"/>
      <c r="J100" s="424">
        <v>5</v>
      </c>
      <c r="K100" s="422"/>
    </row>
    <row r="101" spans="2:11" x14ac:dyDescent="0.25">
      <c r="B101" s="422">
        <v>7</v>
      </c>
      <c r="C101" s="422"/>
      <c r="D101" s="422"/>
      <c r="E101" s="422"/>
      <c r="F101" s="422">
        <v>2</v>
      </c>
      <c r="G101" s="424">
        <v>180</v>
      </c>
      <c r="H101" s="425"/>
      <c r="I101" s="426"/>
      <c r="J101" s="424">
        <v>0</v>
      </c>
      <c r="K101" s="422"/>
    </row>
    <row r="102" spans="2:11" x14ac:dyDescent="0.25">
      <c r="B102" s="422">
        <v>4</v>
      </c>
      <c r="C102" s="422"/>
      <c r="D102" s="422"/>
      <c r="E102" s="422"/>
      <c r="F102" s="422">
        <v>1</v>
      </c>
      <c r="G102" s="424">
        <v>50</v>
      </c>
      <c r="H102" s="425"/>
      <c r="I102" s="426"/>
      <c r="J102" s="424">
        <v>5</v>
      </c>
      <c r="K102" s="422"/>
    </row>
    <row r="103" spans="2:11" x14ac:dyDescent="0.25">
      <c r="B103" s="422">
        <v>5</v>
      </c>
      <c r="C103" s="422"/>
      <c r="D103" s="422"/>
      <c r="E103" s="422"/>
      <c r="F103" s="422">
        <v>2</v>
      </c>
      <c r="G103" s="424">
        <v>90</v>
      </c>
      <c r="H103" s="425"/>
      <c r="I103" s="426"/>
      <c r="J103" s="424">
        <v>10</v>
      </c>
      <c r="K103" s="422"/>
    </row>
    <row r="104" spans="2:11" x14ac:dyDescent="0.25">
      <c r="B104" s="422">
        <v>28</v>
      </c>
      <c r="C104" s="422"/>
      <c r="D104" s="422"/>
      <c r="E104" s="422"/>
      <c r="F104" s="422">
        <v>5</v>
      </c>
      <c r="G104" s="424">
        <v>380</v>
      </c>
      <c r="H104" s="425"/>
      <c r="I104" s="426"/>
      <c r="J104" s="424">
        <v>25</v>
      </c>
      <c r="K104" s="422"/>
    </row>
    <row r="105" spans="2:11" x14ac:dyDescent="0.25">
      <c r="B105" s="422">
        <v>2</v>
      </c>
      <c r="C105" s="422"/>
      <c r="D105" s="422"/>
      <c r="E105" s="422"/>
      <c r="F105" s="422">
        <v>1</v>
      </c>
      <c r="G105" s="424">
        <v>50</v>
      </c>
      <c r="H105" s="425"/>
      <c r="I105" s="426"/>
      <c r="J105" s="424">
        <v>0</v>
      </c>
      <c r="K105" s="422"/>
    </row>
    <row r="106" spans="2:11" x14ac:dyDescent="0.25">
      <c r="B106" s="422">
        <v>3</v>
      </c>
      <c r="C106" s="422"/>
      <c r="D106" s="422"/>
      <c r="E106" s="422"/>
      <c r="F106" s="422">
        <v>1</v>
      </c>
      <c r="G106" s="424">
        <v>65</v>
      </c>
      <c r="H106" s="425"/>
      <c r="I106" s="426"/>
      <c r="J106" s="424">
        <v>0</v>
      </c>
      <c r="K106" s="422"/>
    </row>
    <row r="107" spans="2:11" x14ac:dyDescent="0.25">
      <c r="B107" s="422">
        <v>3</v>
      </c>
      <c r="C107" s="422"/>
      <c r="D107" s="422"/>
      <c r="E107" s="422"/>
      <c r="F107" s="422">
        <v>0</v>
      </c>
      <c r="G107" s="424">
        <v>75</v>
      </c>
      <c r="H107" s="425"/>
      <c r="I107" s="426"/>
      <c r="J107" s="424">
        <v>0</v>
      </c>
      <c r="K107" s="422"/>
    </row>
    <row r="108" spans="2:11" x14ac:dyDescent="0.25">
      <c r="B108" s="422">
        <v>14</v>
      </c>
      <c r="C108" s="422"/>
      <c r="D108" s="422"/>
      <c r="E108" s="422"/>
      <c r="F108" s="422">
        <v>2</v>
      </c>
      <c r="G108" s="424">
        <v>270</v>
      </c>
      <c r="H108" s="425"/>
      <c r="I108" s="426"/>
      <c r="J108" s="424">
        <v>10</v>
      </c>
      <c r="K108" s="422"/>
    </row>
    <row r="109" spans="2:11" x14ac:dyDescent="0.25">
      <c r="B109" s="422">
        <v>43</v>
      </c>
      <c r="C109" s="422"/>
      <c r="D109" s="422"/>
      <c r="E109" s="422"/>
      <c r="F109" s="422">
        <v>3</v>
      </c>
      <c r="G109" s="424">
        <v>955</v>
      </c>
      <c r="H109" s="425"/>
      <c r="I109" s="426"/>
      <c r="J109" s="424">
        <v>15</v>
      </c>
      <c r="K109" s="422"/>
    </row>
    <row r="110" spans="2:11" x14ac:dyDescent="0.25">
      <c r="B110" s="422">
        <v>10</v>
      </c>
      <c r="C110" s="422"/>
      <c r="D110" s="422"/>
      <c r="E110" s="422"/>
      <c r="F110" s="422">
        <v>3</v>
      </c>
      <c r="G110" s="424">
        <v>180</v>
      </c>
      <c r="H110" s="425"/>
      <c r="I110" s="426"/>
      <c r="J110" s="424">
        <v>15</v>
      </c>
      <c r="K110" s="422"/>
    </row>
    <row r="111" spans="2:11" x14ac:dyDescent="0.25">
      <c r="B111" s="422">
        <v>11</v>
      </c>
      <c r="C111" s="422"/>
      <c r="D111" s="422"/>
      <c r="E111" s="422"/>
      <c r="F111" s="422">
        <v>2</v>
      </c>
      <c r="G111" s="424">
        <v>265</v>
      </c>
      <c r="H111" s="425"/>
      <c r="I111" s="426"/>
      <c r="J111" s="424">
        <v>0</v>
      </c>
      <c r="K111" s="422"/>
    </row>
    <row r="112" spans="2:11" x14ac:dyDescent="0.25">
      <c r="B112" s="422">
        <v>19</v>
      </c>
      <c r="C112" s="422"/>
      <c r="D112" s="422"/>
      <c r="E112" s="422"/>
      <c r="F112" s="422">
        <v>1</v>
      </c>
      <c r="G112" s="424">
        <v>390</v>
      </c>
      <c r="H112" s="425"/>
      <c r="I112" s="426"/>
      <c r="J112" s="424">
        <v>5</v>
      </c>
      <c r="K112" s="422"/>
    </row>
    <row r="113" spans="2:11" x14ac:dyDescent="0.25">
      <c r="B113" s="422">
        <v>1</v>
      </c>
      <c r="C113" s="422"/>
      <c r="D113" s="422"/>
      <c r="E113" s="422"/>
      <c r="F113" s="422">
        <v>1</v>
      </c>
      <c r="G113" s="424">
        <v>25</v>
      </c>
      <c r="H113" s="425"/>
      <c r="I113" s="426"/>
      <c r="J113" s="424">
        <v>5</v>
      </c>
      <c r="K113" s="422"/>
    </row>
    <row r="114" spans="2:11" x14ac:dyDescent="0.25">
      <c r="B114" s="422">
        <v>1</v>
      </c>
      <c r="C114" s="422"/>
      <c r="D114" s="422"/>
      <c r="E114" s="422"/>
      <c r="F114" s="422">
        <v>3</v>
      </c>
      <c r="G114" s="424">
        <v>25</v>
      </c>
      <c r="H114" s="425"/>
      <c r="I114" s="426"/>
      <c r="J114" s="424">
        <v>15</v>
      </c>
      <c r="K114" s="422"/>
    </row>
    <row r="115" spans="2:11" x14ac:dyDescent="0.25">
      <c r="B115" s="422">
        <v>12</v>
      </c>
      <c r="C115" s="422"/>
      <c r="D115" s="422"/>
      <c r="E115" s="422"/>
      <c r="F115" s="422">
        <v>3</v>
      </c>
      <c r="G115" s="424">
        <v>300</v>
      </c>
      <c r="H115" s="425"/>
      <c r="I115" s="426"/>
      <c r="J115" s="424">
        <v>10</v>
      </c>
      <c r="K115" s="422"/>
    </row>
    <row r="116" spans="2:11" x14ac:dyDescent="0.25">
      <c r="B116" s="422">
        <v>1</v>
      </c>
      <c r="C116" s="422"/>
      <c r="D116" s="422"/>
      <c r="E116" s="422"/>
      <c r="F116" s="422">
        <v>1</v>
      </c>
      <c r="G116" s="424">
        <v>25</v>
      </c>
      <c r="H116" s="425"/>
      <c r="I116" s="426"/>
      <c r="J116" s="424">
        <v>5</v>
      </c>
      <c r="K116" s="422"/>
    </row>
    <row r="117" spans="2:11" x14ac:dyDescent="0.25">
      <c r="B117" s="422">
        <v>15</v>
      </c>
      <c r="C117" s="422"/>
      <c r="D117" s="422"/>
      <c r="E117" s="422"/>
      <c r="F117" s="422">
        <v>1</v>
      </c>
      <c r="G117" s="424">
        <v>300</v>
      </c>
      <c r="H117" s="425"/>
      <c r="I117" s="426"/>
      <c r="J117" s="424">
        <v>0</v>
      </c>
      <c r="K117" s="422"/>
    </row>
    <row r="118" spans="2:11" x14ac:dyDescent="0.25">
      <c r="B118" s="422">
        <v>7</v>
      </c>
      <c r="C118" s="422"/>
      <c r="D118" s="422"/>
      <c r="E118" s="422"/>
      <c r="F118" s="422">
        <v>2</v>
      </c>
      <c r="G118" s="424">
        <v>210</v>
      </c>
      <c r="H118" s="425"/>
      <c r="I118" s="426"/>
      <c r="J118" s="424">
        <v>0</v>
      </c>
      <c r="K118" s="422"/>
    </row>
    <row r="119" spans="2:11" x14ac:dyDescent="0.25">
      <c r="B119" s="422">
        <v>8</v>
      </c>
      <c r="C119" s="422"/>
      <c r="D119" s="422"/>
      <c r="E119" s="422"/>
      <c r="F119" s="422">
        <v>1</v>
      </c>
      <c r="G119" s="424">
        <v>205</v>
      </c>
      <c r="H119" s="425"/>
      <c r="I119" s="426"/>
      <c r="J119" s="424">
        <v>0</v>
      </c>
      <c r="K119" s="422"/>
    </row>
    <row r="120" spans="2:11" x14ac:dyDescent="0.25">
      <c r="B120" s="422">
        <v>4</v>
      </c>
      <c r="C120" s="422"/>
      <c r="D120" s="422"/>
      <c r="E120" s="422"/>
      <c r="F120" s="422">
        <v>1</v>
      </c>
      <c r="G120" s="424">
        <v>105</v>
      </c>
      <c r="H120" s="425"/>
      <c r="I120" s="426"/>
      <c r="J120" s="424">
        <v>0</v>
      </c>
      <c r="K120" s="422"/>
    </row>
    <row r="121" spans="2:11" x14ac:dyDescent="0.25">
      <c r="B121" s="422">
        <v>7</v>
      </c>
      <c r="C121" s="422"/>
      <c r="D121" s="422"/>
      <c r="E121" s="422"/>
      <c r="F121" s="422">
        <v>1</v>
      </c>
      <c r="G121" s="424">
        <v>140</v>
      </c>
      <c r="H121" s="425"/>
      <c r="I121" s="426"/>
      <c r="J121" s="424">
        <v>5</v>
      </c>
      <c r="K121" s="422"/>
    </row>
    <row r="122" spans="2:11" x14ac:dyDescent="0.25">
      <c r="B122" s="422">
        <v>8</v>
      </c>
      <c r="C122" s="422"/>
      <c r="D122" s="422"/>
      <c r="E122" s="422"/>
      <c r="F122" s="422">
        <v>1</v>
      </c>
      <c r="G122" s="424">
        <v>115</v>
      </c>
      <c r="H122" s="425"/>
      <c r="I122" s="426"/>
      <c r="J122" s="424">
        <v>0</v>
      </c>
      <c r="K122" s="422"/>
    </row>
    <row r="123" spans="2:11" x14ac:dyDescent="0.25">
      <c r="B123" s="422">
        <v>8</v>
      </c>
      <c r="C123" s="422"/>
      <c r="D123" s="422"/>
      <c r="E123" s="422"/>
      <c r="F123" s="422">
        <v>1</v>
      </c>
      <c r="G123" s="424">
        <v>240</v>
      </c>
      <c r="H123" s="425"/>
      <c r="I123" s="426"/>
      <c r="J123" s="424">
        <v>5</v>
      </c>
      <c r="K123" s="422"/>
    </row>
    <row r="124" spans="2:11" x14ac:dyDescent="0.25">
      <c r="B124" s="422">
        <v>4</v>
      </c>
      <c r="C124" s="422"/>
      <c r="D124" s="422"/>
      <c r="E124" s="422"/>
      <c r="F124" s="422">
        <v>0</v>
      </c>
      <c r="G124" s="424">
        <v>85</v>
      </c>
      <c r="H124" s="425"/>
      <c r="I124" s="426"/>
      <c r="J124" s="424">
        <v>0</v>
      </c>
      <c r="K124" s="422"/>
    </row>
    <row r="125" spans="2:11" x14ac:dyDescent="0.25">
      <c r="B125" s="422">
        <v>10</v>
      </c>
      <c r="C125" s="422"/>
      <c r="D125" s="422"/>
      <c r="E125" s="422"/>
      <c r="F125" s="422">
        <v>1</v>
      </c>
      <c r="G125" s="424">
        <v>140</v>
      </c>
      <c r="H125" s="425"/>
      <c r="I125" s="426"/>
      <c r="J125" s="424">
        <v>0</v>
      </c>
      <c r="K125" s="422"/>
    </row>
    <row r="126" spans="2:11" x14ac:dyDescent="0.25">
      <c r="B126" s="422">
        <v>4</v>
      </c>
      <c r="C126" s="422"/>
      <c r="D126" s="422"/>
      <c r="E126" s="422"/>
      <c r="F126" s="422">
        <v>0</v>
      </c>
      <c r="G126" s="424">
        <v>100</v>
      </c>
      <c r="H126" s="425"/>
      <c r="I126" s="426"/>
      <c r="J126" s="424">
        <v>0</v>
      </c>
      <c r="K126" s="422"/>
    </row>
    <row r="127" spans="2:11" x14ac:dyDescent="0.25">
      <c r="B127" s="422">
        <v>2</v>
      </c>
      <c r="C127" s="422"/>
      <c r="D127" s="422"/>
      <c r="E127" s="422"/>
      <c r="F127" s="422">
        <v>1</v>
      </c>
      <c r="G127" s="424">
        <v>40</v>
      </c>
      <c r="H127" s="425"/>
      <c r="I127" s="426"/>
      <c r="J127" s="424">
        <v>5</v>
      </c>
      <c r="K127" s="422"/>
    </row>
    <row r="128" spans="2:11" x14ac:dyDescent="0.25">
      <c r="B128" s="527">
        <f>SUM(B15:B127)</f>
        <v>1539</v>
      </c>
      <c r="C128" s="422"/>
      <c r="D128" s="422"/>
      <c r="E128" s="422"/>
      <c r="F128" s="422">
        <f>SUM(F15:F127)</f>
        <v>192</v>
      </c>
      <c r="G128" s="427">
        <f>SUM(G15:G127)</f>
        <v>32340</v>
      </c>
      <c r="H128" s="428">
        <f>SUM(H15:H127)</f>
        <v>0</v>
      </c>
      <c r="I128" s="429">
        <f>SUM(I15:I127)</f>
        <v>0</v>
      </c>
      <c r="J128" s="427">
        <f>SUM(J15:J127)</f>
        <v>590</v>
      </c>
      <c r="K128" s="422"/>
    </row>
    <row r="132" spans="2:9" x14ac:dyDescent="0.25">
      <c r="B132" s="10" t="s">
        <v>1939</v>
      </c>
      <c r="D132" s="661">
        <v>1597</v>
      </c>
      <c r="E132" s="10" t="s">
        <v>1943</v>
      </c>
      <c r="G132" s="10" t="s">
        <v>1942</v>
      </c>
      <c r="I132" s="526" t="s">
        <v>1944</v>
      </c>
    </row>
  </sheetData>
  <mergeCells count="1">
    <mergeCell ref="B11:K11"/>
  </mergeCells>
  <hyperlinks>
    <hyperlink ref="I132" r:id="rId1" xr:uid="{33C29D40-EFFA-4551-984E-F8AF9D549C11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2 3 5 e 0 9 4 c - f a 8 2 - 4 5 9 e - 8 4 c 5 - 4 b e 6 5 f 4 d 4 5 4 a "   x m l n s = " h t t p : / / s c h e m a s . m i c r o s o f t . c o m / D a t a M a s h u p " > A A A A A A I G A A B Q S w M E F A A C A A g A r p J x X I D l 8 3 6 l A A A A 9 w A A A B I A H A B D b 2 5 m a W c v U G F j a 2 F n Z S 5 4 b W w g o h g A K K A U A A A A A A A A A A A A A A A A A A A A A A A A A A A A h Y 8 x D o I w G I W v Q r r T l p I Y J T 9 l c J X E x M S w N q V C A x R D i + V u D h 7 J K 4 h R 1 M 3 x f e 8 b 3 r t f b 5 B N X R t c 1 G B 1 b 1 I U Y Y o C Z W R f a l O l a H S n c I 0 y D n s h G 1 G p Y J a N T S Z b p q h 2 7 p w Q 4 r 3 H P s b 9 U B F G a U S K f H e Q t e o E + s j 6 v x x q Y 5 0 w U i E O x 9 c Y z v B m h W M W s R h T I A u F X J u v w e b B z / Y H w n Z s 3 T g o r m y Y F 0 C W C O R 9 g j 8 A U E s D B B Q A A g A I A K 6 S c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u k n F c k 9 H e 5 f s C A A B + K A A A E w A c A E Z v c m 1 1 b G F z L 1 N l Y 3 R p b 2 4 x L m 0 g o h g A K K A U A A A A A A A A A A A A A A A A A A A A A A A A A A A A 7 Z j d b p s w F I D v I + U d L K Z K i c Q i I N B k m 3 r B j 6 v R 0 j j i J 9 t U q o k 0 3 o Z K o A I i p Y r y C L v a 2 + x y f b E 5 k H T 5 a Z C q s q 1 y y A X H n H N s f M j 5 f G w S f J 3 6 U Q i s X P L v 6 r V 6 L f n m x X g E b G 8 Y e G / A C Q h w W q 8 B 8 k O x / x W H R A O n 1 z h o f Y j i m 2 E U 3 T R O / Q C 3 1 C h M c Z g m D U Z 9 6 z o J j p P s 6 i r R 1 F V k 9 d z p A + W T A g R O O H Z l R 9 N t Z N 5 / l x f 3 k m v C g W 7 p 9 z 9 6 4 B T a 5 5 o r t I A + v p 3 g J I 2 S h U f 7 N b m I 4 C 7 3 h h 9 V a I C + b M p A g 6 p B p K q j H r R c / a L v Q M t G V u b X m g b J l G m y I J w E A Q v S e I K b b B 5 I H t r n h c A k n D y u 2 a W e 4 v E J k x s Z 9 t w P R / k d Z q 7 m l 5 q X e l f L / q 8 Y 2 7 + N w L U 3 H v r e K G L I G J l f y 4 6 9 M P k S x W M 1 C i b j 0 L 6 7 x U l j / W n s b M a c Q v W 9 z J A Z E S s Y e S m e s 2 D G a E h 1 L m C P z H 5 l S v E 0 z U y 9 X z + J T g / T Y 7 G 1 G D J T m o 4 K + i Y a Q K g h c 9 e 8 b t o c T Y O 2 b B h w p f f C u 0 x t O Y q N i A W o q A f 0 w c M E w 8 l 4 i O N N F + 5 o 9 4 E 9 B J B y B m 1 U 0 P E R 0 9 G e Z z 2 u t f U + I n 8 6 m e N F 3 5 R 3 Q p N V W x / o m q w R H x K I o Z P 3 C Y E J j S x D Z E 0 G M j D k f b 3 3 T R E p F j Q H y y R b f 2 3 z 5 k M + k O x P J k H q E T 2 e e i P v T 0 q o E U m S E D d m 2 0 n D 5 m n I b 0 t u 1 e B 3 G s L + R n u n I a 4 a 0 r I h b E l p S 3 a W s j t v 1 m t + u D e 0 n U W C p 3 e R 4 I s W C b 7 s R Y K v F g k K F 4 l 1 m D Z T Y p c k j m K U u E K W u N J h 4 p 5 N 0 6 b u v 8 O 0 b V 2 n a W s y F U y L u k k x T M W F q f z K R F 9 p q m h 6 G k 0 C x T Q J h T Q J p d M k H B R N 1 U 7 v E Z z a F O P U L s S p X T p O 7 R e 6 0 3 v Q V 8 X p L 9 M k U k y T W E i T W D p N 4 g u l q f o I 8 Y 9 g k i i G S S q E S S o d J q n a 6 R 0 4 T h S f m w q P T a W f m p 5 / a H p h d a k i 6 W k k U V y X C s t S 6 V W p K k q H j l K H X p Q 6 R S h 1 y k a p U 6 F 0 4 C h 1 6 U W p W 4 R S t 2 y U u t S h V H 1 4 K C T p N 1 B L A Q I t A B Q A A g A I A K 6 S c V y A 5 f N + p Q A A A P c A A A A S A A A A A A A A A A A A A A A A A A A A A A B D b 2 5 m a W c v U G F j a 2 F n Z S 5 4 b W x Q S w E C L Q A U A A I A C A C u k n F c D 8 r p q 6 Q A A A D p A A A A E w A A A A A A A A A A A A A A A A D x A A A A W 0 N v b n R l b n R f V H l w Z X N d L n h t b F B L A Q I t A B Q A A g A I A K 6 S c V y T 0 d 7 l + w I A A H 4 o A A A T A A A A A A A A A A A A A A A A A O I B A A B G b 3 J t d W x h c y 9 T Z W N 0 a W 9 u M S 5 t U E s F B g A A A A A D A A M A w g A A A C o F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G g A A A A A A A A / 5 8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R k V D S E E m c X V v d D s s J n F 1 b 3 Q 7 R E 9 D V U 1 F T l R P U y Z x d W 9 0 O y w m c X V v d D t O w r o m c X V v d D s s J n F 1 b 3 Q 7 U l V D I F B S T 1 Z F R U R P U i Z x d W 9 0 O y w m c X V v d D t Q U k 9 W R U V E T 1 I m c X V v d D s s J n F 1 b 3 Q 7 R E V U Q U x M R S Z x d W 9 0 O y w m c X V v d D t T V U J U T 1 R B T C B D T 0 4 g S V Z B J n F 1 b 3 Q 7 L C Z x d W 9 0 O 1 N V Q l R P V E F M I D A l J n F 1 b 3 Q 7 L C Z x d W 9 0 O 0 5 P I E 9 C S k V U T y Z x d W 9 0 O y w m c X V v d D t T V U J U T 1 R B T C Z x d W 9 0 O y w m c X V v d D s l I E l W Q S Z x d W 9 0 O y w m c X V v d D t J V k E m c X V v d D s s J n F 1 b 3 Q 7 V E l Q T y B E R S B D T 0 1 Q U k E m c X V v d D s s J n F 1 b 3 Q 7 Q U N U S V Z J R E F E I E R F T C B D T E l F T l R F I F J F T E F D S U 9 O Q U R B I E E g T E E g Q 0 9 N U F J B J n F 1 b 3 Q 7 L C Z x d W 9 0 O 1 R P V E F M J n F 1 b 3 Q 7 L C Z x d W 9 0 O 0 9 C U 0 V S V k F D S U 9 O R V M m c X V v d D t d I i A v P j x F b n R y e S B U e X B l P S J G a W x s Q 2 9 s d W 1 u V H l w Z X M i I F Z h b H V l P S J z Q 1 F Z Q U F 3 W U F C U V V G Q l F V R k J n W U Z B Q T 0 9 I i A v P j x F b n R y e S B U e X B l P S J G a W x s T G F z d F V w Z G F 0 Z W Q i I F Z h b H V l P S J k M j A y N i 0 w M y 0 x N 1 Q y M z o w M D o w M S 4 0 M D Y 5 N z c 2 W i I g L z 4 8 R W 5 0 c n k g V H l w Z T 0 i R m l s b E V y c m 9 y Q 2 9 1 b n Q i I F Z h b H V l P S J s M y I g L z 4 8 R W 5 0 c n k g V H l w Z T 0 i R m l s b E V y c m 9 y Q 2 9 k Z S I g V m F s d W U 9 I n N V b m t u b 3 d u I i A v P j x F b n R y e S B U e X B l P S J G a W x s Q 2 9 1 b n Q i I F Z h b H V l P S J s N j A x I i A v P j x F b n R y e S B U e X B l P S J R d W V y e U l E I i B W Y W x 1 Z T 0 i c z J m Y T h h O T M 4 L T g x O T g t N D c 5 Y i 0 5 M z h k L W M 0 Y W N h O W U 1 Z W I w N S I g L z 4 8 R W 5 0 c n k g V H l w Z T 0 i U m V s Y X R p b 2 5 z a G l w S W 5 m b 0 N v b n R h a W 5 l c i I g V m F s d W U 9 I n N 7 J n F 1 b 3 Q 7 Y 2 9 s d W 1 u Q 2 9 1 b n Q m c X V v d D s 6 M T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O S 9 D b 2 5 z d W x 0 Y S B h b m V 4 Y W R h L n t G R U N I Q S w w f S Z x d W 9 0 O y w m c X V v d D t T Z W N 0 a W 9 u M S 9 U Y W J s Y T k v Q 2 9 u c 3 V s d G E g Y W 5 l e G F k Y S 5 7 R E 9 D V U 1 F T l R P U y w x f S Z x d W 9 0 O y w m c X V v d D t T Z W N 0 a W 9 u M S 9 U Y W J s Y T k v Q 2 9 u c 3 V s d G E g Y W 5 l e G F k Y S 5 7 T s K 6 L D J 9 J n F 1 b 3 Q 7 L C Z x d W 9 0 O 1 N l Y 3 R p b 2 4 x L 1 R h Y m x h O S 9 D b 2 5 z d W x 0 Y S B h b m V 4 Y W R h L n t S V U M g U F J P V k V F R E 9 S L D N 9 J n F 1 b 3 Q 7 L C Z x d W 9 0 O 1 N l Y 3 R p b 2 4 x L 1 R h Y m x h O S 9 D b 2 5 z d W x 0 Y S B h b m V 4 Y W R h L n t Q U k 9 W R U V E T 1 I s N H 0 m c X V v d D s s J n F 1 b 3 Q 7 U 2 V j d G l v b j E v V G F i b G E 5 L 0 N v b n N 1 b H R h I G F u Z X h h Z G E u e 0 R F V E F M T E U s N X 0 m c X V v d D s s J n F 1 b 3 Q 7 U 2 V j d G l v b j E v V G F i b G E 5 L 0 N v b n N 1 b H R h I G F u Z X h h Z G E u e 1 N V Q l R P V E F M I E N P T i B J V k E s N n 0 m c X V v d D s s J n F 1 b 3 Q 7 U 2 V j d G l v b j E v V G F i b G E 5 L 0 N v b n N 1 b H R h I G F u Z X h h Z G E u e 1 N V Q l R P V E F M I D A l L D d 9 J n F 1 b 3 Q 7 L C Z x d W 9 0 O 1 N l Y 3 R p b 2 4 x L 1 R h Y m x h O S 9 D b 2 5 z d W x 0 Y S B h b m V 4 Y W R h L n t O T y B P Q k p F V E 8 s O H 0 m c X V v d D s s J n F 1 b 3 Q 7 U 2 V j d G l v b j E v V G F i b G E 5 L 0 N v b n N 1 b H R h I G F u Z X h h Z G E u e 1 N V Q l R P V E F M L D l 9 J n F 1 b 3 Q 7 L C Z x d W 9 0 O 1 N l Y 3 R p b 2 4 x L 1 R h Y m x h O S 9 D b 2 5 z d W x 0 Y S B h b m V 4 Y W R h L n s l I E l W Q S w x M H 0 m c X V v d D s s J n F 1 b 3 Q 7 U 2 V j d G l v b j E v V G F i b G E 5 L 0 N v b n N 1 b H R h I G F u Z X h h Z G E u e 0 l W Q S w x M X 0 m c X V v d D s s J n F 1 b 3 Q 7 U 2 V j d G l v b j E v V G F i b G E 5 L 0 N v b n N 1 b H R h I G F u Z X h h Z G E u e 1 R J U E 8 g R E U g Q 0 9 N U F J B L D E y f S Z x d W 9 0 O y w m c X V v d D t T Z W N 0 a W 9 u M S 9 U Y W J s Y T k v Q 2 9 u c 3 V s d G E g Y W 5 l e G F k Y S 5 7 Q U N U S V Z J R E F E I E R F T C B D T E l F T l R F I F J F T E F D S U 9 O Q U R B I E E g T E E g Q 0 9 N U F J B L D E z f S Z x d W 9 0 O y w m c X V v d D t T Z W N 0 a W 9 u M S 9 U Y W J s Y T k v Q 2 9 u c 3 V s d G E g Y W 5 l e G F k Y S 5 7 V E 9 U Q U w s M T R 9 J n F 1 b 3 Q 7 L C Z x d W 9 0 O 1 N l Y 3 R p b 2 4 x L 1 R h Y m x h O S 9 D b 2 5 z d W x 0 Y S B h b m V 4 Y W R h L n t P Q l N F U l Z B Q 0 l P T k V T L D E 1 f S Z x d W 9 0 O 1 0 s J n F 1 b 3 Q 7 Q 2 9 s d W 1 u Q 2 9 1 b n Q m c X V v d D s 6 M T Y s J n F 1 b 3 Q 7 S 2 V 5 Q 2 9 s d W 1 u T m F t Z X M m c X V v d D s 6 W 1 0 s J n F 1 b 3 Q 7 Q 2 9 s d W 1 u S W R l b n R p d G l l c y Z x d W 9 0 O z p b J n F 1 b 3 Q 7 U 2 V j d G l v b j E v V G F i b G E 5 L 0 N v b n N 1 b H R h I G F u Z X h h Z G E u e 0 Z F Q 0 h B L D B 9 J n F 1 b 3 Q 7 L C Z x d W 9 0 O 1 N l Y 3 R p b 2 4 x L 1 R h Y m x h O S 9 D b 2 5 z d W x 0 Y S B h b m V 4 Y W R h L n t E T 0 N V T U V O V E 9 T L D F 9 J n F 1 b 3 Q 7 L C Z x d W 9 0 O 1 N l Y 3 R p b 2 4 x L 1 R h Y m x h O S 9 D b 2 5 z d W x 0 Y S B h b m V 4 Y W R h L n t O w r o s M n 0 m c X V v d D s s J n F 1 b 3 Q 7 U 2 V j d G l v b j E v V G F i b G E 5 L 0 N v b n N 1 b H R h I G F u Z X h h Z G E u e 1 J V Q y B Q U k 9 W R U V E T 1 I s M 3 0 m c X V v d D s s J n F 1 b 3 Q 7 U 2 V j d G l v b j E v V G F i b G E 5 L 0 N v b n N 1 b H R h I G F u Z X h h Z G E u e 1 B S T 1 Z F R U R P U i w 0 f S Z x d W 9 0 O y w m c X V v d D t T Z W N 0 a W 9 u M S 9 U Y W J s Y T k v Q 2 9 u c 3 V s d G E g Y W 5 l e G F k Y S 5 7 R E V U Q U x M R S w 1 f S Z x d W 9 0 O y w m c X V v d D t T Z W N 0 a W 9 u M S 9 U Y W J s Y T k v Q 2 9 u c 3 V s d G E g Y W 5 l e G F k Y S 5 7 U 1 V C V E 9 U Q U w g Q 0 9 O I E l W Q S w 2 f S Z x d W 9 0 O y w m c X V v d D t T Z W N 0 a W 9 u M S 9 U Y W J s Y T k v Q 2 9 u c 3 V s d G E g Y W 5 l e G F k Y S 5 7 U 1 V C V E 9 U Q U w g M C U s N 3 0 m c X V v d D s s J n F 1 b 3 Q 7 U 2 V j d G l v b j E v V G F i b G E 5 L 0 N v b n N 1 b H R h I G F u Z X h h Z G E u e 0 5 P I E 9 C S k V U T y w 4 f S Z x d W 9 0 O y w m c X V v d D t T Z W N 0 a W 9 u M S 9 U Y W J s Y T k v Q 2 9 u c 3 V s d G E g Y W 5 l e G F k Y S 5 7 U 1 V C V E 9 U Q U w s O X 0 m c X V v d D s s J n F 1 b 3 Q 7 U 2 V j d G l v b j E v V G F i b G E 5 L 0 N v b n N 1 b H R h I G F u Z X h h Z G E u e y U g S V Z B L D E w f S Z x d W 9 0 O y w m c X V v d D t T Z W N 0 a W 9 u M S 9 U Y W J s Y T k v Q 2 9 u c 3 V s d G E g Y W 5 l e G F k Y S 5 7 S V Z B L D E x f S Z x d W 9 0 O y w m c X V v d D t T Z W N 0 a W 9 u M S 9 U Y W J s Y T k v Q 2 9 u c 3 V s d G E g Y W 5 l e G F k Y S 5 7 V E l Q T y B E R S B D T 0 1 Q U k E s M T J 9 J n F 1 b 3 Q 7 L C Z x d W 9 0 O 1 N l Y 3 R p b 2 4 x L 1 R h Y m x h O S 9 D b 2 5 z d W x 0 Y S B h b m V 4 Y W R h L n t B Q 1 R J V k l E Q U Q g R E V M I E N M S U V O V E U g U k V M Q U N J T 0 5 B R E E g Q S B M Q S B D T 0 1 Q U k E s M T N 9 J n F 1 b 3 Q 7 L C Z x d W 9 0 O 1 N l Y 3 R p b 2 4 x L 1 R h Y m x h O S 9 D b 2 5 z d W x 0 Y S B h b m V 4 Y W R h L n t U T 1 R B T C w x N H 0 m c X V v d D s s J n F 1 b 3 Q 7 U 2 V j d G l v b j E v V G F i b G E 5 L 0 N v b n N 1 b H R h I G F u Z X h h Z G E u e 0 9 C U 0 V S V k F D S U 9 O R V M s M T V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h O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k v V G F i b G E 5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5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O S 9 D b 2 5 z d W x 0 Y S U y M G F u Z X h h Z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E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E v V G l w b y B j Y W 1 i a W F k b y 5 7 R k V D S E E s M H 0 m c X V v d D s s J n F 1 b 3 Q 7 U 2 V j d G l v b j E v V G F i b G E x L 1 R p c G 8 g Y 2 F t Y m l h Z G 8 u e 0 R P Q 1 V N R U 5 U T 1 M s M X 0 m c X V v d D s s J n F 1 b 3 Q 7 U 2 V j d G l v b j E v V G F i b G E x L 1 R p c G 8 g Y 2 F t Y m l h Z G 8 u e 0 7 C u i w y f S Z x d W 9 0 O y w m c X V v d D t T Z W N 0 a W 9 u M S 9 U Y W J s Y T E v V G l w b y B j Y W 1 i a W F k b y 5 7 U l V D I F B S T 1 Z F R U R P U i w z f S Z x d W 9 0 O y w m c X V v d D t T Z W N 0 a W 9 u M S 9 U Y W J s Y T E v V G l w b y B j Y W 1 i a W F k b y 5 7 U F J P V k V F R E 9 S L D R 9 J n F 1 b 3 Q 7 L C Z x d W 9 0 O 1 N l Y 3 R p b 2 4 x L 1 R h Y m x h M S 9 U a X B v I G N h b W J p Y W R v L n t E R V R B T E x F L D V 9 J n F 1 b 3 Q 7 L C Z x d W 9 0 O 1 N l Y 3 R p b 2 4 x L 1 R h Y m x h M S 9 U a X B v I G N h b W J p Y W R v L n t T V U J U T 1 R B T C B D T 0 4 g S V Z B L D Z 9 J n F 1 b 3 Q 7 L C Z x d W 9 0 O 1 N l Y 3 R p b 2 4 x L 1 R h Y m x h M S 9 U a X B v I G N h b W J p Y W R v L n t T V U J U T 1 R B T C A w J S w 3 f S Z x d W 9 0 O y w m c X V v d D t T Z W N 0 a W 9 u M S 9 U Y W J s Y T E v V G l w b y B j Y W 1 i a W F k b y 5 7 T k 8 g T 0 J K R V R P L D h 9 J n F 1 b 3 Q 7 L C Z x d W 9 0 O 1 N l Y 3 R p b 2 4 x L 1 R h Y m x h M S 9 U a X B v I G N h b W J p Y W R v L n t T V U J U T 1 R B T C w 5 f S Z x d W 9 0 O y w m c X V v d D t T Z W N 0 a W 9 u M S 9 U Y W J s Y T E v V G l w b y B j Y W 1 i a W F k b y 5 7 J S B J V k E s M T B 9 J n F 1 b 3 Q 7 L C Z x d W 9 0 O 1 N l Y 3 R p b 2 4 x L 1 R h Y m x h M S 9 U a X B v I G N h b W J p Y W R v L n t J V k E s M T F 9 J n F 1 b 3 Q 7 L C Z x d W 9 0 O 1 N l Y 3 R p b 2 4 x L 1 R h Y m x h M S 9 U a X B v I G N h b W J p Y W R v L n t U S V B P I E R F I E N P T V B S Q S w x M n 0 m c X V v d D s s J n F 1 b 3 Q 7 U 2 V j d G l v b j E v V G F i b G E x L 1 R p c G 8 g Y 2 F t Y m l h Z G 8 u e 0 F D V E l W S U R B R C B E R U w g Q 0 x J R U 5 U R S B S R U x B Q 0 l P T k F E Q S B B I E x B I E N P T V B S Q S w x M 3 0 m c X V v d D s s J n F 1 b 3 Q 7 U 2 V j d G l v b j E v V G F i b G E x L 1 R p c G 8 g Y 2 F t Y m l h Z G 8 u e 1 R P V E F M L D E 0 f S Z x d W 9 0 O y w m c X V v d D t T Z W N 0 a W 9 u M S 9 U Y W J s Y T E v V G l w b y B j Y W 1 i a W F k b y 5 7 T 0 J T R V J W Q U N J T 0 5 F U y w x N X 0 m c X V v d D t d L C Z x d W 9 0 O 0 N v b H V t b k N v d W 5 0 J n F 1 b 3 Q 7 O j E 2 L C Z x d W 9 0 O 0 t l e U N v b H V t b k 5 h b W V z J n F 1 b 3 Q 7 O l t d L C Z x d W 9 0 O 0 N v b H V t b k l k Z W 5 0 a X R p Z X M m c X V v d D s 6 W y Z x d W 9 0 O 1 N l Y 3 R p b 2 4 x L 1 R h Y m x h M S 9 U a X B v I G N h b W J p Y W R v L n t G R U N I Q S w w f S Z x d W 9 0 O y w m c X V v d D t T Z W N 0 a W 9 u M S 9 U Y W J s Y T E v V G l w b y B j Y W 1 i a W F k b y 5 7 R E 9 D V U 1 F T l R P U y w x f S Z x d W 9 0 O y w m c X V v d D t T Z W N 0 a W 9 u M S 9 U Y W J s Y T E v V G l w b y B j Y W 1 i a W F k b y 5 7 T s K 6 L D J 9 J n F 1 b 3 Q 7 L C Z x d W 9 0 O 1 N l Y 3 R p b 2 4 x L 1 R h Y m x h M S 9 U a X B v I G N h b W J p Y W R v L n t S V U M g U F J P V k V F R E 9 S L D N 9 J n F 1 b 3 Q 7 L C Z x d W 9 0 O 1 N l Y 3 R p b 2 4 x L 1 R h Y m x h M S 9 U a X B v I G N h b W J p Y W R v L n t Q U k 9 W R U V E T 1 I s N H 0 m c X V v d D s s J n F 1 b 3 Q 7 U 2 V j d G l v b j E v V G F i b G E x L 1 R p c G 8 g Y 2 F t Y m l h Z G 8 u e 0 R F V E F M T E U s N X 0 m c X V v d D s s J n F 1 b 3 Q 7 U 2 V j d G l v b j E v V G F i b G E x L 1 R p c G 8 g Y 2 F t Y m l h Z G 8 u e 1 N V Q l R P V E F M I E N P T i B J V k E s N n 0 m c X V v d D s s J n F 1 b 3 Q 7 U 2 V j d G l v b j E v V G F i b G E x L 1 R p c G 8 g Y 2 F t Y m l h Z G 8 u e 1 N V Q l R P V E F M I D A l L D d 9 J n F 1 b 3 Q 7 L C Z x d W 9 0 O 1 N l Y 3 R p b 2 4 x L 1 R h Y m x h M S 9 U a X B v I G N h b W J p Y W R v L n t O T y B P Q k p F V E 8 s O H 0 m c X V v d D s s J n F 1 b 3 Q 7 U 2 V j d G l v b j E v V G F i b G E x L 1 R p c G 8 g Y 2 F t Y m l h Z G 8 u e 1 N V Q l R P V E F M L D l 9 J n F 1 b 3 Q 7 L C Z x d W 9 0 O 1 N l Y 3 R p b 2 4 x L 1 R h Y m x h M S 9 U a X B v I G N h b W J p Y W R v L n s l I E l W Q S w x M H 0 m c X V v d D s s J n F 1 b 3 Q 7 U 2 V j d G l v b j E v V G F i b G E x L 1 R p c G 8 g Y 2 F t Y m l h Z G 8 u e 0 l W Q S w x M X 0 m c X V v d D s s J n F 1 b 3 Q 7 U 2 V j d G l v b j E v V G F i b G E x L 1 R p c G 8 g Y 2 F t Y m l h Z G 8 u e 1 R J U E 8 g R E U g Q 0 9 N U F J B L D E y f S Z x d W 9 0 O y w m c X V v d D t T Z W N 0 a W 9 u M S 9 U Y W J s Y T E v V G l w b y B j Y W 1 i a W F k b y 5 7 Q U N U S V Z J R E F E I E R F T C B D T E l F T l R F I F J F T E F D S U 9 O Q U R B I E E g T E E g Q 0 9 N U F J B L D E z f S Z x d W 9 0 O y w m c X V v d D t T Z W N 0 a W 9 u M S 9 U Y W J s Y T E v V G l w b y B j Y W 1 i a W F k b y 5 7 V E 9 U Q U w s M T R 9 J n F 1 b 3 Q 7 L C Z x d W 9 0 O 1 N l Y 3 R p b 2 4 x L 1 R h Y m x h M S 9 U a X B v I G N h b W J p Y W R v L n t P Q l N F U l Z B Q 0 l P T k V T L D E 1 f S Z x d W 9 0 O 1 0 s J n F 1 b 3 Q 7 U m V s Y X R p b 2 5 z a G l w S W 5 m b y Z x d W 9 0 O z p b X X 0 i I C 8 + P E V u d H J 5 I F R 5 c G U 9 I k Z p b G x M Y X N 0 V X B k Y X R l Z C I g V m F s d W U 9 I m Q y M D I 2 L T A y L T E 5 V D I y O j A 3 O j A y L j k x N j Y x N z F a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Y T E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L 1 R h Y m x h M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E w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M T A v V G l w b y B j Y W 1 i a W F k b y 5 7 R k V D S E E s M H 0 m c X V v d D s s J n F 1 b 3 Q 7 U 2 V j d G l v b j E v V G F i b G E x M C 9 U a X B v I G N h b W J p Y W R v L n t E T 0 N V T U V O V E 9 T L D F 9 J n F 1 b 3 Q 7 L C Z x d W 9 0 O 1 N l Y 3 R p b 2 4 x L 1 R h Y m x h M T A v V G l w b y B j Y W 1 i a W F k b y 5 7 T s K 6 L D J 9 J n F 1 b 3 Q 7 L C Z x d W 9 0 O 1 N l Y 3 R p b 2 4 x L 1 R h Y m x h M T A v V G l w b y B j Y W 1 i a W F k b y 5 7 U l V D I F B S T 1 Z F R U R P U i w z f S Z x d W 9 0 O y w m c X V v d D t T Z W N 0 a W 9 u M S 9 U Y W J s Y T E w L 1 R p c G 8 g Y 2 F t Y m l h Z G 8 u e 1 B S T 1 Z F R U R P U i w 0 f S Z x d W 9 0 O y w m c X V v d D t T Z W N 0 a W 9 u M S 9 U Y W J s Y T E w L 1 R p c G 8 g Y 2 F t Y m l h Z G 8 u e 0 R F V E F M T E U s N X 0 m c X V v d D s s J n F 1 b 3 Q 7 U 2 V j d G l v b j E v V G F i b G E x M C 9 U a X B v I G N h b W J p Y W R v L n t T V U J U T 1 R B T C B D T 0 4 g S V Z B L D Z 9 J n F 1 b 3 Q 7 L C Z x d W 9 0 O 1 N l Y 3 R p b 2 4 x L 1 R h Y m x h M T A v V G l w b y B j Y W 1 i a W F k b y 5 7 U 1 V C V E 9 U Q U w g M C U s N 3 0 m c X V v d D s s J n F 1 b 3 Q 7 U 2 V j d G l v b j E v V G F i b G E x M C 9 U a X B v I G N h b W J p Y W R v L n t O T y B P Q k p F V E 8 s O H 0 m c X V v d D s s J n F 1 b 3 Q 7 U 2 V j d G l v b j E v V G F i b G E x M C 9 U a X B v I G N h b W J p Y W R v L n t T V U J U T 1 R B T C w 5 f S Z x d W 9 0 O y w m c X V v d D t T Z W N 0 a W 9 u M S 9 U Y W J s Y T E w L 1 R p c G 8 g Y 2 F t Y m l h Z G 8 u e y U g S V Z B L D E w f S Z x d W 9 0 O y w m c X V v d D t T Z W N 0 a W 9 u M S 9 U Y W J s Y T E w L 1 R p c G 8 g Y 2 F t Y m l h Z G 8 u e 0 l W Q S w x M X 0 m c X V v d D s s J n F 1 b 3 Q 7 U 2 V j d G l v b j E v V G F i b G E x M C 9 U a X B v I G N h b W J p Y W R v L n t U S V B P I E R F I E N P T V B S Q S w x M n 0 m c X V v d D s s J n F 1 b 3 Q 7 U 2 V j d G l v b j E v V G F i b G E x M C 9 U a X B v I G N h b W J p Y W R v L n t B Q 1 R J V k l E Q U Q g R E V M I E N M S U V O V E U g U k V M Q U N J T 0 5 B R E E g Q S B M Q S B D T 0 1 Q U k E s M T N 9 J n F 1 b 3 Q 7 L C Z x d W 9 0 O 1 N l Y 3 R p b 2 4 x L 1 R h Y m x h M T A v V G l w b y B j Y W 1 i a W F k b y 5 7 V E 9 U Q U w s M T R 9 J n F 1 b 3 Q 7 L C Z x d W 9 0 O 1 N l Y 3 R p b 2 4 x L 1 R h Y m x h M T A v V G l w b y B j Y W 1 i a W F k b y 5 7 T 0 J T R V J W Q U N J T 0 5 F U y w x N X 0 m c X V v d D t d L C Z x d W 9 0 O 0 N v b H V t b k N v d W 5 0 J n F 1 b 3 Q 7 O j E 2 L C Z x d W 9 0 O 0 t l e U N v b H V t b k 5 h b W V z J n F 1 b 3 Q 7 O l t d L C Z x d W 9 0 O 0 N v b H V t b k l k Z W 5 0 a X R p Z X M m c X V v d D s 6 W y Z x d W 9 0 O 1 N l Y 3 R p b 2 4 x L 1 R h Y m x h M T A v V G l w b y B j Y W 1 i a W F k b y 5 7 R k V D S E E s M H 0 m c X V v d D s s J n F 1 b 3 Q 7 U 2 V j d G l v b j E v V G F i b G E x M C 9 U a X B v I G N h b W J p Y W R v L n t E T 0 N V T U V O V E 9 T L D F 9 J n F 1 b 3 Q 7 L C Z x d W 9 0 O 1 N l Y 3 R p b 2 4 x L 1 R h Y m x h M T A v V G l w b y B j Y W 1 i a W F k b y 5 7 T s K 6 L D J 9 J n F 1 b 3 Q 7 L C Z x d W 9 0 O 1 N l Y 3 R p b 2 4 x L 1 R h Y m x h M T A v V G l w b y B j Y W 1 i a W F k b y 5 7 U l V D I F B S T 1 Z F R U R P U i w z f S Z x d W 9 0 O y w m c X V v d D t T Z W N 0 a W 9 u M S 9 U Y W J s Y T E w L 1 R p c G 8 g Y 2 F t Y m l h Z G 8 u e 1 B S T 1 Z F R U R P U i w 0 f S Z x d W 9 0 O y w m c X V v d D t T Z W N 0 a W 9 u M S 9 U Y W J s Y T E w L 1 R p c G 8 g Y 2 F t Y m l h Z G 8 u e 0 R F V E F M T E U s N X 0 m c X V v d D s s J n F 1 b 3 Q 7 U 2 V j d G l v b j E v V G F i b G E x M C 9 U a X B v I G N h b W J p Y W R v L n t T V U J U T 1 R B T C B D T 0 4 g S V Z B L D Z 9 J n F 1 b 3 Q 7 L C Z x d W 9 0 O 1 N l Y 3 R p b 2 4 x L 1 R h Y m x h M T A v V G l w b y B j Y W 1 i a W F k b y 5 7 U 1 V C V E 9 U Q U w g M C U s N 3 0 m c X V v d D s s J n F 1 b 3 Q 7 U 2 V j d G l v b j E v V G F i b G E x M C 9 U a X B v I G N h b W J p Y W R v L n t O T y B P Q k p F V E 8 s O H 0 m c X V v d D s s J n F 1 b 3 Q 7 U 2 V j d G l v b j E v V G F i b G E x M C 9 U a X B v I G N h b W J p Y W R v L n t T V U J U T 1 R B T C w 5 f S Z x d W 9 0 O y w m c X V v d D t T Z W N 0 a W 9 u M S 9 U Y W J s Y T E w L 1 R p c G 8 g Y 2 F t Y m l h Z G 8 u e y U g S V Z B L D E w f S Z x d W 9 0 O y w m c X V v d D t T Z W N 0 a W 9 u M S 9 U Y W J s Y T E w L 1 R p c G 8 g Y 2 F t Y m l h Z G 8 u e 0 l W Q S w x M X 0 m c X V v d D s s J n F 1 b 3 Q 7 U 2 V j d G l v b j E v V G F i b G E x M C 9 U a X B v I G N h b W J p Y W R v L n t U S V B P I E R F I E N P T V B S Q S w x M n 0 m c X V v d D s s J n F 1 b 3 Q 7 U 2 V j d G l v b j E v V G F i b G E x M C 9 U a X B v I G N h b W J p Y W R v L n t B Q 1 R J V k l E Q U Q g R E V M I E N M S U V O V E U g U k V M Q U N J T 0 5 B R E E g Q S B M Q S B D T 0 1 Q U k E s M T N 9 J n F 1 b 3 Q 7 L C Z x d W 9 0 O 1 N l Y 3 R p b 2 4 x L 1 R h Y m x h M T A v V G l w b y B j Y W 1 i a W F k b y 5 7 V E 9 U Q U w s M T R 9 J n F 1 b 3 Q 7 L C Z x d W 9 0 O 1 N l Y 3 R p b 2 4 x L 1 R h Y m x h M T A v V G l w b y B j Y W 1 i a W F k b y 5 7 T 0 J T R V J W Q U N J T 0 5 F U y w x N X 0 m c X V v d D t d L C Z x d W 9 0 O 1 J l b G F 0 a W 9 u c 2 h p c E l u Z m 8 m c X V v d D s 6 W 1 1 9 I i A v P j x F b n R y e S B U e X B l P S J G a W x s T G F z d F V w Z G F 0 Z W Q i I F Z h b H V l P S J k M j A y N i 0 w M i 0 x O V Q y M j o w N z o w M i 4 5 M T Y 2 M T c x W i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E x M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E w L 1 R h Y m x h M T B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E w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x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x M S 9 U a X B v I G N h b W J p Y W R v L n t G R U N I Q S w w f S Z x d W 9 0 O y w m c X V v d D t T Z W N 0 a W 9 u M S 9 U Y W J s Y T E x L 1 R p c G 8 g Y 2 F t Y m l h Z G 8 u e 0 R P Q 1 V N R U 5 U T 1 M s M X 0 m c X V v d D s s J n F 1 b 3 Q 7 U 2 V j d G l v b j E v V G F i b G E x M S 9 U a X B v I G N h b W J p Y W R v L n t O w r o s M n 0 m c X V v d D s s J n F 1 b 3 Q 7 U 2 V j d G l v b j E v V G F i b G E x M S 9 U a X B v I G N h b W J p Y W R v L n t S V U M g U F J P V k V F R E 9 S L D N 9 J n F 1 b 3 Q 7 L C Z x d W 9 0 O 1 N l Y 3 R p b 2 4 x L 1 R h Y m x h M T E v V G l w b y B j Y W 1 i a W F k b y 5 7 U F J P V k V F R E 9 S L D R 9 J n F 1 b 3 Q 7 L C Z x d W 9 0 O 1 N l Y 3 R p b 2 4 x L 1 R h Y m x h M T E v V G l w b y B j Y W 1 i a W F k b y 5 7 R E V U Q U x M R S w 1 f S Z x d W 9 0 O y w m c X V v d D t T Z W N 0 a W 9 u M S 9 U Y W J s Y T E x L 1 R p c G 8 g Y 2 F t Y m l h Z G 8 u e 1 N V Q l R P V E F M I E N P T i B J V k E s N n 0 m c X V v d D s s J n F 1 b 3 Q 7 U 2 V j d G l v b j E v V G F i b G E x M S 9 U a X B v I G N h b W J p Y W R v L n t T V U J U T 1 R B T C A w J S w 3 f S Z x d W 9 0 O y w m c X V v d D t T Z W N 0 a W 9 u M S 9 U Y W J s Y T E x L 1 R p c G 8 g Y 2 F t Y m l h Z G 8 u e 0 5 P I E 9 C S k V U T y w 4 f S Z x d W 9 0 O y w m c X V v d D t T Z W N 0 a W 9 u M S 9 U Y W J s Y T E x L 1 R p c G 8 g Y 2 F t Y m l h Z G 8 u e 1 N V Q l R P V E F M L D l 9 J n F 1 b 3 Q 7 L C Z x d W 9 0 O 1 N l Y 3 R p b 2 4 x L 1 R h Y m x h M T E v V G l w b y B j Y W 1 i a W F k b y 5 7 J S B J V k E s M T B 9 J n F 1 b 3 Q 7 L C Z x d W 9 0 O 1 N l Y 3 R p b 2 4 x L 1 R h Y m x h M T E v V G l w b y B j Y W 1 i a W F k b y 5 7 S V Z B L D E x f S Z x d W 9 0 O y w m c X V v d D t T Z W N 0 a W 9 u M S 9 U Y W J s Y T E x L 1 R p c G 8 g Y 2 F t Y m l h Z G 8 u e 1 R J U E 8 g R E U g Q 0 9 N U F J B L D E y f S Z x d W 9 0 O y w m c X V v d D t T Z W N 0 a W 9 u M S 9 U Y W J s Y T E x L 1 R p c G 8 g Y 2 F t Y m l h Z G 8 u e 0 F D V E l W S U R B R C B E R U w g Q 0 x J R U 5 U R S B S R U x B Q 0 l P T k F E Q S B B I E x B I E N P T V B S Q S w x M 3 0 m c X V v d D s s J n F 1 b 3 Q 7 U 2 V j d G l v b j E v V G F i b G E x M S 9 U a X B v I G N h b W J p Y W R v L n t U T 1 R B T C w x N H 0 m c X V v d D s s J n F 1 b 3 Q 7 U 2 V j d G l v b j E v V G F i b G E x M S 9 U a X B v I G N h b W J p Y W R v L n t P Q l N F U l Z B Q 0 l P T k V T L D E 1 f S Z x d W 9 0 O 1 0 s J n F 1 b 3 Q 7 Q 2 9 s d W 1 u Q 2 9 1 b n Q m c X V v d D s 6 M T Y s J n F 1 b 3 Q 7 S 2 V 5 Q 2 9 s d W 1 u T m F t Z X M m c X V v d D s 6 W 1 0 s J n F 1 b 3 Q 7 Q 2 9 s d W 1 u S W R l b n R p d G l l c y Z x d W 9 0 O z p b J n F 1 b 3 Q 7 U 2 V j d G l v b j E v V G F i b G E x M S 9 U a X B v I G N h b W J p Y W R v L n t G R U N I Q S w w f S Z x d W 9 0 O y w m c X V v d D t T Z W N 0 a W 9 u M S 9 U Y W J s Y T E x L 1 R p c G 8 g Y 2 F t Y m l h Z G 8 u e 0 R P Q 1 V N R U 5 U T 1 M s M X 0 m c X V v d D s s J n F 1 b 3 Q 7 U 2 V j d G l v b j E v V G F i b G E x M S 9 U a X B v I G N h b W J p Y W R v L n t O w r o s M n 0 m c X V v d D s s J n F 1 b 3 Q 7 U 2 V j d G l v b j E v V G F i b G E x M S 9 U a X B v I G N h b W J p Y W R v L n t S V U M g U F J P V k V F R E 9 S L D N 9 J n F 1 b 3 Q 7 L C Z x d W 9 0 O 1 N l Y 3 R p b 2 4 x L 1 R h Y m x h M T E v V G l w b y B j Y W 1 i a W F k b y 5 7 U F J P V k V F R E 9 S L D R 9 J n F 1 b 3 Q 7 L C Z x d W 9 0 O 1 N l Y 3 R p b 2 4 x L 1 R h Y m x h M T E v V G l w b y B j Y W 1 i a W F k b y 5 7 R E V U Q U x M R S w 1 f S Z x d W 9 0 O y w m c X V v d D t T Z W N 0 a W 9 u M S 9 U Y W J s Y T E x L 1 R p c G 8 g Y 2 F t Y m l h Z G 8 u e 1 N V Q l R P V E F M I E N P T i B J V k E s N n 0 m c X V v d D s s J n F 1 b 3 Q 7 U 2 V j d G l v b j E v V G F i b G E x M S 9 U a X B v I G N h b W J p Y W R v L n t T V U J U T 1 R B T C A w J S w 3 f S Z x d W 9 0 O y w m c X V v d D t T Z W N 0 a W 9 u M S 9 U Y W J s Y T E x L 1 R p c G 8 g Y 2 F t Y m l h Z G 8 u e 0 5 P I E 9 C S k V U T y w 4 f S Z x d W 9 0 O y w m c X V v d D t T Z W N 0 a W 9 u M S 9 U Y W J s Y T E x L 1 R p c G 8 g Y 2 F t Y m l h Z G 8 u e 1 N V Q l R P V E F M L D l 9 J n F 1 b 3 Q 7 L C Z x d W 9 0 O 1 N l Y 3 R p b 2 4 x L 1 R h Y m x h M T E v V G l w b y B j Y W 1 i a W F k b y 5 7 J S B J V k E s M T B 9 J n F 1 b 3 Q 7 L C Z x d W 9 0 O 1 N l Y 3 R p b 2 4 x L 1 R h Y m x h M T E v V G l w b y B j Y W 1 i a W F k b y 5 7 S V Z B L D E x f S Z x d W 9 0 O y w m c X V v d D t T Z W N 0 a W 9 u M S 9 U Y W J s Y T E x L 1 R p c G 8 g Y 2 F t Y m l h Z G 8 u e 1 R J U E 8 g R E U g Q 0 9 N U F J B L D E y f S Z x d W 9 0 O y w m c X V v d D t T Z W N 0 a W 9 u M S 9 U Y W J s Y T E x L 1 R p c G 8 g Y 2 F t Y m l h Z G 8 u e 0 F D V E l W S U R B R C B E R U w g Q 0 x J R U 5 U R S B S R U x B Q 0 l P T k F E Q S B B I E x B I E N P T V B S Q S w x M 3 0 m c X V v d D s s J n F 1 b 3 Q 7 U 2 V j d G l v b j E v V G F i b G E x M S 9 U a X B v I G N h b W J p Y W R v L n t U T 1 R B T C w x N H 0 m c X V v d D s s J n F 1 b 3 Q 7 U 2 V j d G l v b j E v V G F i b G E x M S 9 U a X B v I G N h b W J p Y W R v L n t P Q l N F U l Z B Q 0 l P T k V T L D E 1 f S Z x d W 9 0 O 1 0 s J n F 1 b 3 Q 7 U m V s Y X R p b 2 5 z a G l w S W 5 m b y Z x d W 9 0 O z p b X X 0 i I C 8 + P E V u d H J 5 I F R 5 c G U 9 I k Z p b G x M Y X N 0 V X B k Y X R l Z C I g V m F s d W U 9 I m Q y M D I 2 L T A y L T E 5 V D I y O j A 3 O j A y L j k y N j Y w M j h a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Y T E x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T E v V G F i b G E x M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T E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E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E y L 1 R p c G 8 g Y 2 F t Y m l h Z G 8 u e 0 Z F Q 0 h B L D B 9 J n F 1 b 3 Q 7 L C Z x d W 9 0 O 1 N l Y 3 R p b 2 4 x L 1 R h Y m x h M T I v V G l w b y B j Y W 1 i a W F k b y 5 7 R E 9 D V U 1 F T l R P U y w x f S Z x d W 9 0 O y w m c X V v d D t T Z W N 0 a W 9 u M S 9 U Y W J s Y T E y L 1 R p c G 8 g Y 2 F t Y m l h Z G 8 u e 0 7 C u i w y f S Z x d W 9 0 O y w m c X V v d D t T Z W N 0 a W 9 u M S 9 U Y W J s Y T E y L 1 R p c G 8 g Y 2 F t Y m l h Z G 8 u e 1 J V Q y B Q U k 9 W R U V E T 1 I s M 3 0 m c X V v d D s s J n F 1 b 3 Q 7 U 2 V j d G l v b j E v V G F i b G E x M i 9 U a X B v I G N h b W J p Y W R v L n t Q U k 9 W R U V E T 1 I s N H 0 m c X V v d D s s J n F 1 b 3 Q 7 U 2 V j d G l v b j E v V G F i b G E x M i 9 U a X B v I G N h b W J p Y W R v L n t E R V R B T E x F L D V 9 J n F 1 b 3 Q 7 L C Z x d W 9 0 O 1 N l Y 3 R p b 2 4 x L 1 R h Y m x h M T I v V G l w b y B j Y W 1 i a W F k b y 5 7 U 1 V C V E 9 U Q U w g Q 0 9 O I E l W Q S w 2 f S Z x d W 9 0 O y w m c X V v d D t T Z W N 0 a W 9 u M S 9 U Y W J s Y T E y L 1 R p c G 8 g Y 2 F t Y m l h Z G 8 u e 1 N V Q l R P V E F M I D A l L D d 9 J n F 1 b 3 Q 7 L C Z x d W 9 0 O 1 N l Y 3 R p b 2 4 x L 1 R h Y m x h M T I v V G l w b y B j Y W 1 i a W F k b y 5 7 T k 8 g T 0 J K R V R P L D h 9 J n F 1 b 3 Q 7 L C Z x d W 9 0 O 1 N l Y 3 R p b 2 4 x L 1 R h Y m x h M T I v V G l w b y B j Y W 1 i a W F k b y 5 7 U 1 V C V E 9 U Q U w s O X 0 m c X V v d D s s J n F 1 b 3 Q 7 U 2 V j d G l v b j E v V G F i b G E x M i 9 U a X B v I G N h b W J p Y W R v L n s l I E l W Q S w x M H 0 m c X V v d D s s J n F 1 b 3 Q 7 U 2 V j d G l v b j E v V G F i b G E x M i 9 U a X B v I G N h b W J p Y W R v L n t J V k E s M T F 9 J n F 1 b 3 Q 7 L C Z x d W 9 0 O 1 N l Y 3 R p b 2 4 x L 1 R h Y m x h M T I v V G l w b y B j Y W 1 i a W F k b y 5 7 V E l Q T y B E R S B D T 0 1 Q U k E s M T J 9 J n F 1 b 3 Q 7 L C Z x d W 9 0 O 1 N l Y 3 R p b 2 4 x L 1 R h Y m x h M T I v V G l w b y B j Y W 1 i a W F k b y 5 7 Q U N U S V Z J R E F E I E R F T C B D T E l F T l R F I F J F T E F D S U 9 O Q U R B I E E g T E E g Q 0 9 N U F J B L D E z f S Z x d W 9 0 O y w m c X V v d D t T Z W N 0 a W 9 u M S 9 U Y W J s Y T E y L 1 R p c G 8 g Y 2 F t Y m l h Z G 8 u e 1 R P V E F M L D E 0 f S Z x d W 9 0 O y w m c X V v d D t T Z W N 0 a W 9 u M S 9 U Y W J s Y T E y L 1 R p c G 8 g Y 2 F t Y m l h Z G 8 u e 0 9 C U 0 V S V k F D S U 9 O R V M s M T V 9 J n F 1 b 3 Q 7 X S w m c X V v d D t D b 2 x 1 b W 5 D b 3 V u d C Z x d W 9 0 O z o x N i w m c X V v d D t L Z X l D b 2 x 1 b W 5 O Y W 1 l c y Z x d W 9 0 O z p b X S w m c X V v d D t D b 2 x 1 b W 5 J Z G V u d G l 0 a W V z J n F 1 b 3 Q 7 O l s m c X V v d D t T Z W N 0 a W 9 u M S 9 U Y W J s Y T E y L 1 R p c G 8 g Y 2 F t Y m l h Z G 8 u e 0 Z F Q 0 h B L D B 9 J n F 1 b 3 Q 7 L C Z x d W 9 0 O 1 N l Y 3 R p b 2 4 x L 1 R h Y m x h M T I v V G l w b y B j Y W 1 i a W F k b y 5 7 R E 9 D V U 1 F T l R P U y w x f S Z x d W 9 0 O y w m c X V v d D t T Z W N 0 a W 9 u M S 9 U Y W J s Y T E y L 1 R p c G 8 g Y 2 F t Y m l h Z G 8 u e 0 7 C u i w y f S Z x d W 9 0 O y w m c X V v d D t T Z W N 0 a W 9 u M S 9 U Y W J s Y T E y L 1 R p c G 8 g Y 2 F t Y m l h Z G 8 u e 1 J V Q y B Q U k 9 W R U V E T 1 I s M 3 0 m c X V v d D s s J n F 1 b 3 Q 7 U 2 V j d G l v b j E v V G F i b G E x M i 9 U a X B v I G N h b W J p Y W R v L n t Q U k 9 W R U V E T 1 I s N H 0 m c X V v d D s s J n F 1 b 3 Q 7 U 2 V j d G l v b j E v V G F i b G E x M i 9 U a X B v I G N h b W J p Y W R v L n t E R V R B T E x F L D V 9 J n F 1 b 3 Q 7 L C Z x d W 9 0 O 1 N l Y 3 R p b 2 4 x L 1 R h Y m x h M T I v V G l w b y B j Y W 1 i a W F k b y 5 7 U 1 V C V E 9 U Q U w g Q 0 9 O I E l W Q S w 2 f S Z x d W 9 0 O y w m c X V v d D t T Z W N 0 a W 9 u M S 9 U Y W J s Y T E y L 1 R p c G 8 g Y 2 F t Y m l h Z G 8 u e 1 N V Q l R P V E F M I D A l L D d 9 J n F 1 b 3 Q 7 L C Z x d W 9 0 O 1 N l Y 3 R p b 2 4 x L 1 R h Y m x h M T I v V G l w b y B j Y W 1 i a W F k b y 5 7 T k 8 g T 0 J K R V R P L D h 9 J n F 1 b 3 Q 7 L C Z x d W 9 0 O 1 N l Y 3 R p b 2 4 x L 1 R h Y m x h M T I v V G l w b y B j Y W 1 i a W F k b y 5 7 U 1 V C V E 9 U Q U w s O X 0 m c X V v d D s s J n F 1 b 3 Q 7 U 2 V j d G l v b j E v V G F i b G E x M i 9 U a X B v I G N h b W J p Y W R v L n s l I E l W Q S w x M H 0 m c X V v d D s s J n F 1 b 3 Q 7 U 2 V j d G l v b j E v V G F i b G E x M i 9 U a X B v I G N h b W J p Y W R v L n t J V k E s M T F 9 J n F 1 b 3 Q 7 L C Z x d W 9 0 O 1 N l Y 3 R p b 2 4 x L 1 R h Y m x h M T I v V G l w b y B j Y W 1 i a W F k b y 5 7 V E l Q T y B E R S B D T 0 1 Q U k E s M T J 9 J n F 1 b 3 Q 7 L C Z x d W 9 0 O 1 N l Y 3 R p b 2 4 x L 1 R h Y m x h M T I v V G l w b y B j Y W 1 i a W F k b y 5 7 Q U N U S V Z J R E F E I E R F T C B D T E l F T l R F I F J F T E F D S U 9 O Q U R B I E E g T E E g Q 0 9 N U F J B L D E z f S Z x d W 9 0 O y w m c X V v d D t T Z W N 0 a W 9 u M S 9 U Y W J s Y T E y L 1 R p c G 8 g Y 2 F t Y m l h Z G 8 u e 1 R P V E F M L D E 0 f S Z x d W 9 0 O y w m c X V v d D t T Z W N 0 a W 9 u M S 9 U Y W J s Y T E y L 1 R p c G 8 g Y 2 F t Y m l h Z G 8 u e 0 9 C U 0 V S V k F D S U 9 O R V M s M T V 9 J n F 1 b 3 Q 7 X S w m c X V v d D t S Z W x h d G l v b n N o a X B J b m Z v J n F 1 b 3 Q 7 O l t d f S I g L z 4 8 R W 5 0 c n k g V H l w Z T 0 i R m l s b E x h c 3 R V c G R h d G V k I i B W Y W x 1 Z T 0 i Z D I w M j Y t M D I t M T l U M j I 6 M D c 6 M D I u O T I 2 N j A y O F o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h M T I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M i 9 U Y W J s Y T E y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M i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E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M T M v V G l w b y B j Y W 1 i a W F k b y 5 7 R k V D S E E s M H 0 m c X V v d D s s J n F 1 b 3 Q 7 U 2 V j d G l v b j E v V G F i b G E x M y 9 U a X B v I G N h b W J p Y W R v L n t E T 0 N V T U V O V E 9 T L D F 9 J n F 1 b 3 Q 7 L C Z x d W 9 0 O 1 N l Y 3 R p b 2 4 x L 1 R h Y m x h M T M v V G l w b y B j Y W 1 i a W F k b y 5 7 T s K 6 L D J 9 J n F 1 b 3 Q 7 L C Z x d W 9 0 O 1 N l Y 3 R p b 2 4 x L 1 R h Y m x h M T M v V G l w b y B j Y W 1 i a W F k b y 5 7 U l V D I F B S T 1 Z F R U R P U i w z f S Z x d W 9 0 O y w m c X V v d D t T Z W N 0 a W 9 u M S 9 U Y W J s Y T E z L 1 R p c G 8 g Y 2 F t Y m l h Z G 8 u e 1 B S T 1 Z F R U R P U i w 0 f S Z x d W 9 0 O y w m c X V v d D t T Z W N 0 a W 9 u M S 9 U Y W J s Y T E z L 1 R p c G 8 g Y 2 F t Y m l h Z G 8 u e 0 R F V E F M T E U s N X 0 m c X V v d D s s J n F 1 b 3 Q 7 U 2 V j d G l v b j E v V G F i b G E x M y 9 U a X B v I G N h b W J p Y W R v L n t T V U J U T 1 R B T C B D T 0 4 g S V Z B L D Z 9 J n F 1 b 3 Q 7 L C Z x d W 9 0 O 1 N l Y 3 R p b 2 4 x L 1 R h Y m x h M T M v V G l w b y B j Y W 1 i a W F k b y 5 7 U 1 V C V E 9 U Q U w g M C U s N 3 0 m c X V v d D s s J n F 1 b 3 Q 7 U 2 V j d G l v b j E v V G F i b G E x M y 9 U a X B v I G N h b W J p Y W R v L n t O T y B P Q k p F V E 8 s O H 0 m c X V v d D s s J n F 1 b 3 Q 7 U 2 V j d G l v b j E v V G F i b G E x M y 9 U a X B v I G N h b W J p Y W R v L n t T V U J U T 1 R B T C w 5 f S Z x d W 9 0 O y w m c X V v d D t T Z W N 0 a W 9 u M S 9 U Y W J s Y T E z L 1 R p c G 8 g Y 2 F t Y m l h Z G 8 u e y U g S V Z B L D E w f S Z x d W 9 0 O y w m c X V v d D t T Z W N 0 a W 9 u M S 9 U Y W J s Y T E z L 1 R p c G 8 g Y 2 F t Y m l h Z G 8 u e 0 l W Q S w x M X 0 m c X V v d D s s J n F 1 b 3 Q 7 U 2 V j d G l v b j E v V G F i b G E x M y 9 U a X B v I G N h b W J p Y W R v L n t U S V B P I E R F I E N P T V B S Q S w x M n 0 m c X V v d D s s J n F 1 b 3 Q 7 U 2 V j d G l v b j E v V G F i b G E x M y 9 U a X B v I G N h b W J p Y W R v L n t B Q 1 R J V k l E Q U Q g R E V M I E N M S U V O V E U g U k V M Q U N J T 0 5 B R E E g Q S B M Q S B D T 0 1 Q U k E s M T N 9 J n F 1 b 3 Q 7 L C Z x d W 9 0 O 1 N l Y 3 R p b 2 4 x L 1 R h Y m x h M T M v V G l w b y B j Y W 1 i a W F k b y 5 7 V E 9 U Q U w s M T R 9 J n F 1 b 3 Q 7 L C Z x d W 9 0 O 1 N l Y 3 R p b 2 4 x L 1 R h Y m x h M T M v V G l w b y B j Y W 1 i a W F k b y 5 7 T 0 J T R V J W Q U N J T 0 5 F U y w x N X 0 m c X V v d D t d L C Z x d W 9 0 O 0 N v b H V t b k N v d W 5 0 J n F 1 b 3 Q 7 O j E 2 L C Z x d W 9 0 O 0 t l e U N v b H V t b k 5 h b W V z J n F 1 b 3 Q 7 O l t d L C Z x d W 9 0 O 0 N v b H V t b k l k Z W 5 0 a X R p Z X M m c X V v d D s 6 W y Z x d W 9 0 O 1 N l Y 3 R p b 2 4 x L 1 R h Y m x h M T M v V G l w b y B j Y W 1 i a W F k b y 5 7 R k V D S E E s M H 0 m c X V v d D s s J n F 1 b 3 Q 7 U 2 V j d G l v b j E v V G F i b G E x M y 9 U a X B v I G N h b W J p Y W R v L n t E T 0 N V T U V O V E 9 T L D F 9 J n F 1 b 3 Q 7 L C Z x d W 9 0 O 1 N l Y 3 R p b 2 4 x L 1 R h Y m x h M T M v V G l w b y B j Y W 1 i a W F k b y 5 7 T s K 6 L D J 9 J n F 1 b 3 Q 7 L C Z x d W 9 0 O 1 N l Y 3 R p b 2 4 x L 1 R h Y m x h M T M v V G l w b y B j Y W 1 i a W F k b y 5 7 U l V D I F B S T 1 Z F R U R P U i w z f S Z x d W 9 0 O y w m c X V v d D t T Z W N 0 a W 9 u M S 9 U Y W J s Y T E z L 1 R p c G 8 g Y 2 F t Y m l h Z G 8 u e 1 B S T 1 Z F R U R P U i w 0 f S Z x d W 9 0 O y w m c X V v d D t T Z W N 0 a W 9 u M S 9 U Y W J s Y T E z L 1 R p c G 8 g Y 2 F t Y m l h Z G 8 u e 0 R F V E F M T E U s N X 0 m c X V v d D s s J n F 1 b 3 Q 7 U 2 V j d G l v b j E v V G F i b G E x M y 9 U a X B v I G N h b W J p Y W R v L n t T V U J U T 1 R B T C B D T 0 4 g S V Z B L D Z 9 J n F 1 b 3 Q 7 L C Z x d W 9 0 O 1 N l Y 3 R p b 2 4 x L 1 R h Y m x h M T M v V G l w b y B j Y W 1 i a W F k b y 5 7 U 1 V C V E 9 U Q U w g M C U s N 3 0 m c X V v d D s s J n F 1 b 3 Q 7 U 2 V j d G l v b j E v V G F i b G E x M y 9 U a X B v I G N h b W J p Y W R v L n t O T y B P Q k p F V E 8 s O H 0 m c X V v d D s s J n F 1 b 3 Q 7 U 2 V j d G l v b j E v V G F i b G E x M y 9 U a X B v I G N h b W J p Y W R v L n t T V U J U T 1 R B T C w 5 f S Z x d W 9 0 O y w m c X V v d D t T Z W N 0 a W 9 u M S 9 U Y W J s Y T E z L 1 R p c G 8 g Y 2 F t Y m l h Z G 8 u e y U g S V Z B L D E w f S Z x d W 9 0 O y w m c X V v d D t T Z W N 0 a W 9 u M S 9 U Y W J s Y T E z L 1 R p c G 8 g Y 2 F t Y m l h Z G 8 u e 0 l W Q S w x M X 0 m c X V v d D s s J n F 1 b 3 Q 7 U 2 V j d G l v b j E v V G F i b G E x M y 9 U a X B v I G N h b W J p Y W R v L n t U S V B P I E R F I E N P T V B S Q S w x M n 0 m c X V v d D s s J n F 1 b 3 Q 7 U 2 V j d G l v b j E v V G F i b G E x M y 9 U a X B v I G N h b W J p Y W R v L n t B Q 1 R J V k l E Q U Q g R E V M I E N M S U V O V E U g U k V M Q U N J T 0 5 B R E E g Q S B M Q S B D T 0 1 Q U k E s M T N 9 J n F 1 b 3 Q 7 L C Z x d W 9 0 O 1 N l Y 3 R p b 2 4 x L 1 R h Y m x h M T M v V G l w b y B j Y W 1 i a W F k b y 5 7 V E 9 U Q U w s M T R 9 J n F 1 b 3 Q 7 L C Z x d W 9 0 O 1 N l Y 3 R p b 2 4 x L 1 R h Y m x h M T M v V G l w b y B j Y W 1 i a W F k b y 5 7 T 0 J T R V J W Q U N J T 0 5 F U y w x N X 0 m c X V v d D t d L C Z x d W 9 0 O 1 J l b G F 0 a W 9 u c 2 h p c E l u Z m 8 m c X V v d D s 6 W 1 1 9 I i A v P j x F b n R y e S B U e X B l P S J G a W x s T G F z d F V w Z G F 0 Z W Q i I F Z h b H V l P S J k M j A y N i 0 w M i 0 x O V Q y M j o w N z o w M i 4 5 M z A w O T Y y W i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E x M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E z L 1 R h Y m x h M T N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E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T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x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x N C 9 U a X B v I G N h b W J p Y W R v L n t G R U N I Q S w w f S Z x d W 9 0 O y w m c X V v d D t T Z W N 0 a W 9 u M S 9 U Y W J s Y T E 0 L 1 R p c G 8 g Y 2 F t Y m l h Z G 8 u e 0 R P Q 1 V N R U 5 U T 1 M s M X 0 m c X V v d D s s J n F 1 b 3 Q 7 U 2 V j d G l v b j E v V G F i b G E x N C 9 U a X B v I G N h b W J p Y W R v L n t O w r o s M n 0 m c X V v d D s s J n F 1 b 3 Q 7 U 2 V j d G l v b j E v V G F i b G E x N C 9 U a X B v I G N h b W J p Y W R v L n t S V U M g U F J P V k V F R E 9 S L D N 9 J n F 1 b 3 Q 7 L C Z x d W 9 0 O 1 N l Y 3 R p b 2 4 x L 1 R h Y m x h M T Q v V G l w b y B j Y W 1 i a W F k b y 5 7 U F J P V k V F R E 9 S L D R 9 J n F 1 b 3 Q 7 L C Z x d W 9 0 O 1 N l Y 3 R p b 2 4 x L 1 R h Y m x h M T Q v V G l w b y B j Y W 1 i a W F k b y 5 7 R E V U Q U x M R S w 1 f S Z x d W 9 0 O y w m c X V v d D t T Z W N 0 a W 9 u M S 9 U Y W J s Y T E 0 L 1 R p c G 8 g Y 2 F t Y m l h Z G 8 u e 1 N V Q l R P V E F M I E N P T i B J V k E s N n 0 m c X V v d D s s J n F 1 b 3 Q 7 U 2 V j d G l v b j E v V G F i b G E x N C 9 U a X B v I G N h b W J p Y W R v L n t T V U J U T 1 R B T C A w J S w 3 f S Z x d W 9 0 O y w m c X V v d D t T Z W N 0 a W 9 u M S 9 U Y W J s Y T E 0 L 1 R p c G 8 g Y 2 F t Y m l h Z G 8 u e 0 5 P I E 9 C S k V U T y w 4 f S Z x d W 9 0 O y w m c X V v d D t T Z W N 0 a W 9 u M S 9 U Y W J s Y T E 0 L 1 R p c G 8 g Y 2 F t Y m l h Z G 8 u e 1 N V Q l R P V E F M L D l 9 J n F 1 b 3 Q 7 L C Z x d W 9 0 O 1 N l Y 3 R p b 2 4 x L 1 R h Y m x h M T Q v V G l w b y B j Y W 1 i a W F k b y 5 7 J S B J V k E s M T B 9 J n F 1 b 3 Q 7 L C Z x d W 9 0 O 1 N l Y 3 R p b 2 4 x L 1 R h Y m x h M T Q v V G l w b y B j Y W 1 i a W F k b y 5 7 S V Z B L D E x f S Z x d W 9 0 O y w m c X V v d D t T Z W N 0 a W 9 u M S 9 U Y W J s Y T E 0 L 1 R p c G 8 g Y 2 F t Y m l h Z G 8 u e 1 R J U E 8 g R E U g Q 0 9 N U F J B L D E y f S Z x d W 9 0 O y w m c X V v d D t T Z W N 0 a W 9 u M S 9 U Y W J s Y T E 0 L 1 R p c G 8 g Y 2 F t Y m l h Z G 8 u e 0 F D V E l W S U R B R C B E R U w g Q 0 x J R U 5 U R S B S R U x B Q 0 l P T k F E Q S B B I E x B I E N P T V B S Q S w x M 3 0 m c X V v d D s s J n F 1 b 3 Q 7 U 2 V j d G l v b j E v V G F i b G E x N C 9 U a X B v I G N h b W J p Y W R v L n t U T 1 R B T C w x N H 0 m c X V v d D s s J n F 1 b 3 Q 7 U 2 V j d G l v b j E v V G F i b G E x N C 9 U a X B v I G N h b W J p Y W R v L n t P Q l N F U l Z B Q 0 l P T k V T L D E 1 f S Z x d W 9 0 O 1 0 s J n F 1 b 3 Q 7 Q 2 9 s d W 1 u Q 2 9 1 b n Q m c X V v d D s 6 M T Y s J n F 1 b 3 Q 7 S 2 V 5 Q 2 9 s d W 1 u T m F t Z X M m c X V v d D s 6 W 1 0 s J n F 1 b 3 Q 7 Q 2 9 s d W 1 u S W R l b n R p d G l l c y Z x d W 9 0 O z p b J n F 1 b 3 Q 7 U 2 V j d G l v b j E v V G F i b G E x N C 9 U a X B v I G N h b W J p Y W R v L n t G R U N I Q S w w f S Z x d W 9 0 O y w m c X V v d D t T Z W N 0 a W 9 u M S 9 U Y W J s Y T E 0 L 1 R p c G 8 g Y 2 F t Y m l h Z G 8 u e 0 R P Q 1 V N R U 5 U T 1 M s M X 0 m c X V v d D s s J n F 1 b 3 Q 7 U 2 V j d G l v b j E v V G F i b G E x N C 9 U a X B v I G N h b W J p Y W R v L n t O w r o s M n 0 m c X V v d D s s J n F 1 b 3 Q 7 U 2 V j d G l v b j E v V G F i b G E x N C 9 U a X B v I G N h b W J p Y W R v L n t S V U M g U F J P V k V F R E 9 S L D N 9 J n F 1 b 3 Q 7 L C Z x d W 9 0 O 1 N l Y 3 R p b 2 4 x L 1 R h Y m x h M T Q v V G l w b y B j Y W 1 i a W F k b y 5 7 U F J P V k V F R E 9 S L D R 9 J n F 1 b 3 Q 7 L C Z x d W 9 0 O 1 N l Y 3 R p b 2 4 x L 1 R h Y m x h M T Q v V G l w b y B j Y W 1 i a W F k b y 5 7 R E V U Q U x M R S w 1 f S Z x d W 9 0 O y w m c X V v d D t T Z W N 0 a W 9 u M S 9 U Y W J s Y T E 0 L 1 R p c G 8 g Y 2 F t Y m l h Z G 8 u e 1 N V Q l R P V E F M I E N P T i B J V k E s N n 0 m c X V v d D s s J n F 1 b 3 Q 7 U 2 V j d G l v b j E v V G F i b G E x N C 9 U a X B v I G N h b W J p Y W R v L n t T V U J U T 1 R B T C A w J S w 3 f S Z x d W 9 0 O y w m c X V v d D t T Z W N 0 a W 9 u M S 9 U Y W J s Y T E 0 L 1 R p c G 8 g Y 2 F t Y m l h Z G 8 u e 0 5 P I E 9 C S k V U T y w 4 f S Z x d W 9 0 O y w m c X V v d D t T Z W N 0 a W 9 u M S 9 U Y W J s Y T E 0 L 1 R p c G 8 g Y 2 F t Y m l h Z G 8 u e 1 N V Q l R P V E F M L D l 9 J n F 1 b 3 Q 7 L C Z x d W 9 0 O 1 N l Y 3 R p b 2 4 x L 1 R h Y m x h M T Q v V G l w b y B j Y W 1 i a W F k b y 5 7 J S B J V k E s M T B 9 J n F 1 b 3 Q 7 L C Z x d W 9 0 O 1 N l Y 3 R p b 2 4 x L 1 R h Y m x h M T Q v V G l w b y B j Y W 1 i a W F k b y 5 7 S V Z B L D E x f S Z x d W 9 0 O y w m c X V v d D t T Z W N 0 a W 9 u M S 9 U Y W J s Y T E 0 L 1 R p c G 8 g Y 2 F t Y m l h Z G 8 u e 1 R J U E 8 g R E U g Q 0 9 N U F J B L D E y f S Z x d W 9 0 O y w m c X V v d D t T Z W N 0 a W 9 u M S 9 U Y W J s Y T E 0 L 1 R p c G 8 g Y 2 F t Y m l h Z G 8 u e 0 F D V E l W S U R B R C B E R U w g Q 0 x J R U 5 U R S B S R U x B Q 0 l P T k F E Q S B B I E x B I E N P T V B S Q S w x M 3 0 m c X V v d D s s J n F 1 b 3 Q 7 U 2 V j d G l v b j E v V G F i b G E x N C 9 U a X B v I G N h b W J p Y W R v L n t U T 1 R B T C w x N H 0 m c X V v d D s s J n F 1 b 3 Q 7 U 2 V j d G l v b j E v V G F i b G E x N C 9 U a X B v I G N h b W J p Y W R v L n t P Q l N F U l Z B Q 0 l P T k V T L D E 1 f S Z x d W 9 0 O 1 0 s J n F 1 b 3 Q 7 U m V s Y X R p b 2 5 z a G l w S W 5 m b y Z x d W 9 0 O z p b X X 0 i I C 8 + P E V u d H J 5 I F R 5 c G U 9 I k Z p b G x M Y X N 0 V X B k Y X R l Z C I g V m F s d W U 9 I m Q y M D I 2 L T A y L T E 5 V D I y O j A 3 O j A y L j k z M D A 5 N j J a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Y T E 0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T Q v V G F i b G E x N F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T Q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N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E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E 1 L 1 R p c G 8 g Y 2 F t Y m l h Z G 8 u e 0 Z F Q 0 h B L D B 9 J n F 1 b 3 Q 7 L C Z x d W 9 0 O 1 N l Y 3 R p b 2 4 x L 1 R h Y m x h M T U v V G l w b y B j Y W 1 i a W F k b y 5 7 R E 9 D V U 1 F T l R P U y w x f S Z x d W 9 0 O y w m c X V v d D t T Z W N 0 a W 9 u M S 9 U Y W J s Y T E 1 L 1 R p c G 8 g Y 2 F t Y m l h Z G 8 u e 0 7 C u i w y f S Z x d W 9 0 O y w m c X V v d D t T Z W N 0 a W 9 u M S 9 U Y W J s Y T E 1 L 1 R p c G 8 g Y 2 F t Y m l h Z G 8 u e 1 J V Q y B Q U k 9 W R U V E T 1 I s M 3 0 m c X V v d D s s J n F 1 b 3 Q 7 U 2 V j d G l v b j E v V G F i b G E x N S 9 U a X B v I G N h b W J p Y W R v L n t Q U k 9 W R U V E T 1 I s N H 0 m c X V v d D s s J n F 1 b 3 Q 7 U 2 V j d G l v b j E v V G F i b G E x N S 9 U a X B v I G N h b W J p Y W R v L n t E R V R B T E x F L D V 9 J n F 1 b 3 Q 7 L C Z x d W 9 0 O 1 N l Y 3 R p b 2 4 x L 1 R h Y m x h M T U v V G l w b y B j Y W 1 i a W F k b y 5 7 U 1 V C V E 9 U Q U w g Q 0 9 O I E l W Q S w 2 f S Z x d W 9 0 O y w m c X V v d D t T Z W N 0 a W 9 u M S 9 U Y W J s Y T E 1 L 1 R p c G 8 g Y 2 F t Y m l h Z G 8 u e 1 N V Q l R P V E F M I D A l L D d 9 J n F 1 b 3 Q 7 L C Z x d W 9 0 O 1 N l Y 3 R p b 2 4 x L 1 R h Y m x h M T U v V G l w b y B j Y W 1 i a W F k b y 5 7 T k 8 g T 0 J K R V R P L D h 9 J n F 1 b 3 Q 7 L C Z x d W 9 0 O 1 N l Y 3 R p b 2 4 x L 1 R h Y m x h M T U v V G l w b y B j Y W 1 i a W F k b y 5 7 U 1 V C V E 9 U Q U w s O X 0 m c X V v d D s s J n F 1 b 3 Q 7 U 2 V j d G l v b j E v V G F i b G E x N S 9 U a X B v I G N h b W J p Y W R v L n s l I E l W Q S w x M H 0 m c X V v d D s s J n F 1 b 3 Q 7 U 2 V j d G l v b j E v V G F i b G E x N S 9 U a X B v I G N h b W J p Y W R v L n t J V k E s M T F 9 J n F 1 b 3 Q 7 L C Z x d W 9 0 O 1 N l Y 3 R p b 2 4 x L 1 R h Y m x h M T U v V G l w b y B j Y W 1 i a W F k b y 5 7 V E l Q T y B E R S B D T 0 1 Q U k E s M T J 9 J n F 1 b 3 Q 7 L C Z x d W 9 0 O 1 N l Y 3 R p b 2 4 x L 1 R h Y m x h M T U v V G l w b y B j Y W 1 i a W F k b y 5 7 Q U N U S V Z J R E F E I E R F T C B D T E l F T l R F I F J F T E F D S U 9 O Q U R B I E E g T E E g Q 0 9 N U F J B L D E z f S Z x d W 9 0 O y w m c X V v d D t T Z W N 0 a W 9 u M S 9 U Y W J s Y T E 1 L 1 R p c G 8 g Y 2 F t Y m l h Z G 8 u e 1 R P V E F M L D E 0 f S Z x d W 9 0 O y w m c X V v d D t T Z W N 0 a W 9 u M S 9 U Y W J s Y T E 1 L 1 R p c G 8 g Y 2 F t Y m l h Z G 8 u e 0 9 C U 0 V S V k F D S U 9 O R V M s M T V 9 J n F 1 b 3 Q 7 X S w m c X V v d D t D b 2 x 1 b W 5 D b 3 V u d C Z x d W 9 0 O z o x N i w m c X V v d D t L Z X l D b 2 x 1 b W 5 O Y W 1 l c y Z x d W 9 0 O z p b X S w m c X V v d D t D b 2 x 1 b W 5 J Z G V u d G l 0 a W V z J n F 1 b 3 Q 7 O l s m c X V v d D t T Z W N 0 a W 9 u M S 9 U Y W J s Y T E 1 L 1 R p c G 8 g Y 2 F t Y m l h Z G 8 u e 0 Z F Q 0 h B L D B 9 J n F 1 b 3 Q 7 L C Z x d W 9 0 O 1 N l Y 3 R p b 2 4 x L 1 R h Y m x h M T U v V G l w b y B j Y W 1 i a W F k b y 5 7 R E 9 D V U 1 F T l R P U y w x f S Z x d W 9 0 O y w m c X V v d D t T Z W N 0 a W 9 u M S 9 U Y W J s Y T E 1 L 1 R p c G 8 g Y 2 F t Y m l h Z G 8 u e 0 7 C u i w y f S Z x d W 9 0 O y w m c X V v d D t T Z W N 0 a W 9 u M S 9 U Y W J s Y T E 1 L 1 R p c G 8 g Y 2 F t Y m l h Z G 8 u e 1 J V Q y B Q U k 9 W R U V E T 1 I s M 3 0 m c X V v d D s s J n F 1 b 3 Q 7 U 2 V j d G l v b j E v V G F i b G E x N S 9 U a X B v I G N h b W J p Y W R v L n t Q U k 9 W R U V E T 1 I s N H 0 m c X V v d D s s J n F 1 b 3 Q 7 U 2 V j d G l v b j E v V G F i b G E x N S 9 U a X B v I G N h b W J p Y W R v L n t E R V R B T E x F L D V 9 J n F 1 b 3 Q 7 L C Z x d W 9 0 O 1 N l Y 3 R p b 2 4 x L 1 R h Y m x h M T U v V G l w b y B j Y W 1 i a W F k b y 5 7 U 1 V C V E 9 U Q U w g Q 0 9 O I E l W Q S w 2 f S Z x d W 9 0 O y w m c X V v d D t T Z W N 0 a W 9 u M S 9 U Y W J s Y T E 1 L 1 R p c G 8 g Y 2 F t Y m l h Z G 8 u e 1 N V Q l R P V E F M I D A l L D d 9 J n F 1 b 3 Q 7 L C Z x d W 9 0 O 1 N l Y 3 R p b 2 4 x L 1 R h Y m x h M T U v V G l w b y B j Y W 1 i a W F k b y 5 7 T k 8 g T 0 J K R V R P L D h 9 J n F 1 b 3 Q 7 L C Z x d W 9 0 O 1 N l Y 3 R p b 2 4 x L 1 R h Y m x h M T U v V G l w b y B j Y W 1 i a W F k b y 5 7 U 1 V C V E 9 U Q U w s O X 0 m c X V v d D s s J n F 1 b 3 Q 7 U 2 V j d G l v b j E v V G F i b G E x N S 9 U a X B v I G N h b W J p Y W R v L n s l I E l W Q S w x M H 0 m c X V v d D s s J n F 1 b 3 Q 7 U 2 V j d G l v b j E v V G F i b G E x N S 9 U a X B v I G N h b W J p Y W R v L n t J V k E s M T F 9 J n F 1 b 3 Q 7 L C Z x d W 9 0 O 1 N l Y 3 R p b 2 4 x L 1 R h Y m x h M T U v V G l w b y B j Y W 1 i a W F k b y 5 7 V E l Q T y B E R S B D T 0 1 Q U k E s M T J 9 J n F 1 b 3 Q 7 L C Z x d W 9 0 O 1 N l Y 3 R p b 2 4 x L 1 R h Y m x h M T U v V G l w b y B j Y W 1 i a W F k b y 5 7 Q U N U S V Z J R E F E I E R F T C B D T E l F T l R F I F J F T E F D S U 9 O Q U R B I E E g T E E g Q 0 9 N U F J B L D E z f S Z x d W 9 0 O y w m c X V v d D t T Z W N 0 a W 9 u M S 9 U Y W J s Y T E 1 L 1 R p c G 8 g Y 2 F t Y m l h Z G 8 u e 1 R P V E F M L D E 0 f S Z x d W 9 0 O y w m c X V v d D t T Z W N 0 a W 9 u M S 9 U Y W J s Y T E 1 L 1 R p c G 8 g Y 2 F t Y m l h Z G 8 u e 0 9 C U 0 V S V k F D S U 9 O R V M s M T V 9 J n F 1 b 3 Q 7 X S w m c X V v d D t S Z W x h d G l v b n N o a X B J b m Z v J n F 1 b 3 Q 7 O l t d f S I g L z 4 8 R W 5 0 c n k g V H l w Z T 0 i R m l s b E x h c 3 R V c G R h d G V k I i B W Y W x 1 Z T 0 i Z D I w M j Y t M D I t M T l U M j I 6 M D c 6 M D I u O T M w M D k 2 M l o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h M T U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N S 9 U Y W J s Y T E 1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N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x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y L 1 R p c G 8 g Y 2 F t Y m l h Z G 8 u e 0 Z F Q 0 h B L D B 9 J n F 1 b 3 Q 7 L C Z x d W 9 0 O 1 N l Y 3 R p b 2 4 x L 1 R h Y m x h M i 9 U a X B v I G N h b W J p Y W R v L n t E T 0 N V T U V O V E 9 T L D F 9 J n F 1 b 3 Q 7 L C Z x d W 9 0 O 1 N l Y 3 R p b 2 4 x L 1 R h Y m x h M i 9 U a X B v I G N h b W J p Y W R v L n t O w r o s M n 0 m c X V v d D s s J n F 1 b 3 Q 7 U 2 V j d G l v b j E v V G F i b G E y L 1 R p c G 8 g Y 2 F t Y m l h Z G 8 u e 1 J V Q y B Q U k 9 W R U V E T 1 I s M 3 0 m c X V v d D s s J n F 1 b 3 Q 7 U 2 V j d G l v b j E v V G F i b G E y L 1 R p c G 8 g Y 2 F t Y m l h Z G 8 u e 1 B S T 1 Z F R U R P U i w 0 f S Z x d W 9 0 O y w m c X V v d D t T Z W N 0 a W 9 u M S 9 U Y W J s Y T I v V G l w b y B j Y W 1 i a W F k b y 5 7 R E V U Q U x M R S w 1 f S Z x d W 9 0 O y w m c X V v d D t T Z W N 0 a W 9 u M S 9 U Y W J s Y T I v V G l w b y B j Y W 1 i a W F k b y 5 7 U 1 V C V E 9 U Q U w g Q 0 9 O I E l W Q S w 2 f S Z x d W 9 0 O y w m c X V v d D t T Z W N 0 a W 9 u M S 9 U Y W J s Y T I v V G l w b y B j Y W 1 i a W F k b y 5 7 U 1 V C V E 9 U Q U w g M C U s N 3 0 m c X V v d D s s J n F 1 b 3 Q 7 U 2 V j d G l v b j E v V G F i b G E y L 1 R p c G 8 g Y 2 F t Y m l h Z G 8 u e 0 5 P I E 9 C S k V U T y w 4 f S Z x d W 9 0 O y w m c X V v d D t T Z W N 0 a W 9 u M S 9 U Y W J s Y T I v V G l w b y B j Y W 1 i a W F k b y 5 7 U 1 V C V E 9 U Q U w s O X 0 m c X V v d D s s J n F 1 b 3 Q 7 U 2 V j d G l v b j E v V G F i b G E y L 1 R p c G 8 g Y 2 F t Y m l h Z G 8 u e y U g S V Z B L D E w f S Z x d W 9 0 O y w m c X V v d D t T Z W N 0 a W 9 u M S 9 U Y W J s Y T I v V G l w b y B j Y W 1 i a W F k b y 5 7 S V Z B L D E x f S Z x d W 9 0 O y w m c X V v d D t T Z W N 0 a W 9 u M S 9 U Y W J s Y T I v V G l w b y B j Y W 1 i a W F k b y 5 7 V E l Q T y B E R S B D T 0 1 Q U k E s M T J 9 J n F 1 b 3 Q 7 L C Z x d W 9 0 O 1 N l Y 3 R p b 2 4 x L 1 R h Y m x h M i 9 U a X B v I G N h b W J p Y W R v L n t B Q 1 R J V k l E Q U Q g R E V M I E N M S U V O V E U g U k V M Q U N J T 0 5 B R E E g Q S B M Q S B D T 0 1 Q U k E s M T N 9 J n F 1 b 3 Q 7 L C Z x d W 9 0 O 1 N l Y 3 R p b 2 4 x L 1 R h Y m x h M i 9 U a X B v I G N h b W J p Y W R v L n t U T 1 R B T C w x N H 0 m c X V v d D s s J n F 1 b 3 Q 7 U 2 V j d G l v b j E v V G F i b G E y L 1 R p c G 8 g Y 2 F t Y m l h Z G 8 u e 0 9 C U 0 V S V k F D S U 9 O R V M s M T V 9 J n F 1 b 3 Q 7 X S w m c X V v d D t D b 2 x 1 b W 5 D b 3 V u d C Z x d W 9 0 O z o x N i w m c X V v d D t L Z X l D b 2 x 1 b W 5 O Y W 1 l c y Z x d W 9 0 O z p b X S w m c X V v d D t D b 2 x 1 b W 5 J Z G V u d G l 0 a W V z J n F 1 b 3 Q 7 O l s m c X V v d D t T Z W N 0 a W 9 u M S 9 U Y W J s Y T I v V G l w b y B j Y W 1 i a W F k b y 5 7 R k V D S E E s M H 0 m c X V v d D s s J n F 1 b 3 Q 7 U 2 V j d G l v b j E v V G F i b G E y L 1 R p c G 8 g Y 2 F t Y m l h Z G 8 u e 0 R P Q 1 V N R U 5 U T 1 M s M X 0 m c X V v d D s s J n F 1 b 3 Q 7 U 2 V j d G l v b j E v V G F i b G E y L 1 R p c G 8 g Y 2 F t Y m l h Z G 8 u e 0 7 C u i w y f S Z x d W 9 0 O y w m c X V v d D t T Z W N 0 a W 9 u M S 9 U Y W J s Y T I v V G l w b y B j Y W 1 i a W F k b y 5 7 U l V D I F B S T 1 Z F R U R P U i w z f S Z x d W 9 0 O y w m c X V v d D t T Z W N 0 a W 9 u M S 9 U Y W J s Y T I v V G l w b y B j Y W 1 i a W F k b y 5 7 U F J P V k V F R E 9 S L D R 9 J n F 1 b 3 Q 7 L C Z x d W 9 0 O 1 N l Y 3 R p b 2 4 x L 1 R h Y m x h M i 9 U a X B v I G N h b W J p Y W R v L n t E R V R B T E x F L D V 9 J n F 1 b 3 Q 7 L C Z x d W 9 0 O 1 N l Y 3 R p b 2 4 x L 1 R h Y m x h M i 9 U a X B v I G N h b W J p Y W R v L n t T V U J U T 1 R B T C B D T 0 4 g S V Z B L D Z 9 J n F 1 b 3 Q 7 L C Z x d W 9 0 O 1 N l Y 3 R p b 2 4 x L 1 R h Y m x h M i 9 U a X B v I G N h b W J p Y W R v L n t T V U J U T 1 R B T C A w J S w 3 f S Z x d W 9 0 O y w m c X V v d D t T Z W N 0 a W 9 u M S 9 U Y W J s Y T I v V G l w b y B j Y W 1 i a W F k b y 5 7 T k 8 g T 0 J K R V R P L D h 9 J n F 1 b 3 Q 7 L C Z x d W 9 0 O 1 N l Y 3 R p b 2 4 x L 1 R h Y m x h M i 9 U a X B v I G N h b W J p Y W R v L n t T V U J U T 1 R B T C w 5 f S Z x d W 9 0 O y w m c X V v d D t T Z W N 0 a W 9 u M S 9 U Y W J s Y T I v V G l w b y B j Y W 1 i a W F k b y 5 7 J S B J V k E s M T B 9 J n F 1 b 3 Q 7 L C Z x d W 9 0 O 1 N l Y 3 R p b 2 4 x L 1 R h Y m x h M i 9 U a X B v I G N h b W J p Y W R v L n t J V k E s M T F 9 J n F 1 b 3 Q 7 L C Z x d W 9 0 O 1 N l Y 3 R p b 2 4 x L 1 R h Y m x h M i 9 U a X B v I G N h b W J p Y W R v L n t U S V B P I E R F I E N P T V B S Q S w x M n 0 m c X V v d D s s J n F 1 b 3 Q 7 U 2 V j d G l v b j E v V G F i b G E y L 1 R p c G 8 g Y 2 F t Y m l h Z G 8 u e 0 F D V E l W S U R B R C B E R U w g Q 0 x J R U 5 U R S B S R U x B Q 0 l P T k F E Q S B B I E x B I E N P T V B S Q S w x M 3 0 m c X V v d D s s J n F 1 b 3 Q 7 U 2 V j d G l v b j E v V G F i b G E y L 1 R p c G 8 g Y 2 F t Y m l h Z G 8 u e 1 R P V E F M L D E 0 f S Z x d W 9 0 O y w m c X V v d D t T Z W N 0 a W 9 u M S 9 U Y W J s Y T I v V G l w b y B j Y W 1 i a W F k b y 5 7 T 0 J T R V J W Q U N J T 0 5 F U y w x N X 0 m c X V v d D t d L C Z x d W 9 0 O 1 J l b G F 0 a W 9 u c 2 h p c E l u Z m 8 m c X V v d D s 6 W 1 1 9 I i A v P j x F b n R y e S B U e X B l P S J G a W x s T G F z d F V w Z G F 0 Z W Q i I F Z h b H V l P S J k M j A y N i 0 w M i 0 x O V Q y M j o w N z o w M i 4 5 M z A w O T Y y W i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E y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9 U Y W J s Y T J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1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N S 9 U a X B v I G N h b W J p Y W R v L n t G R U N I Q S w w f S Z x d W 9 0 O y w m c X V v d D t T Z W N 0 a W 9 u M S 9 U Y W J s Y T U v V G l w b y B j Y W 1 i a W F k b y 5 7 R E 9 D V U 1 F T l R P U y w x f S Z x d W 9 0 O y w m c X V v d D t T Z W N 0 a W 9 u M S 9 U Y W J s Y T U v V G l w b y B j Y W 1 i a W F k b y 5 7 T s K 6 L D J 9 J n F 1 b 3 Q 7 L C Z x d W 9 0 O 1 N l Y 3 R p b 2 4 x L 1 R h Y m x h N S 9 U a X B v I G N h b W J p Y W R v L n t S V U M g U F J P V k V F R E 9 S L D N 9 J n F 1 b 3 Q 7 L C Z x d W 9 0 O 1 N l Y 3 R p b 2 4 x L 1 R h Y m x h N S 9 U a X B v I G N h b W J p Y W R v L n t Q U k 9 W R U V E T 1 I s N H 0 m c X V v d D s s J n F 1 b 3 Q 7 U 2 V j d G l v b j E v V G F i b G E 1 L 1 R p c G 8 g Y 2 F t Y m l h Z G 8 u e 0 R F V E F M T E U s N X 0 m c X V v d D s s J n F 1 b 3 Q 7 U 2 V j d G l v b j E v V G F i b G E 1 L 1 R p c G 8 g Y 2 F t Y m l h Z G 8 u e 1 N V Q l R P V E F M I E N P T i B J V k E s N n 0 m c X V v d D s s J n F 1 b 3 Q 7 U 2 V j d G l v b j E v V G F i b G E 1 L 1 R p c G 8 g Y 2 F t Y m l h Z G 8 u e 1 N V Q l R P V E F M I D A l L D d 9 J n F 1 b 3 Q 7 L C Z x d W 9 0 O 1 N l Y 3 R p b 2 4 x L 1 R h Y m x h N S 9 U a X B v I G N h b W J p Y W R v L n t O T y B P Q k p F V E 8 s O H 0 m c X V v d D s s J n F 1 b 3 Q 7 U 2 V j d G l v b j E v V G F i b G E 1 L 1 R p c G 8 g Y 2 F t Y m l h Z G 8 u e 1 N V Q l R P V E F M L D l 9 J n F 1 b 3 Q 7 L C Z x d W 9 0 O 1 N l Y 3 R p b 2 4 x L 1 R h Y m x h N S 9 U a X B v I G N h b W J p Y W R v L n s l I E l W Q S w x M H 0 m c X V v d D s s J n F 1 b 3 Q 7 U 2 V j d G l v b j E v V G F i b G E 1 L 1 R p c G 8 g Y 2 F t Y m l h Z G 8 u e 0 l W Q S w x M X 0 m c X V v d D s s J n F 1 b 3 Q 7 U 2 V j d G l v b j E v V G F i b G E 1 L 1 R p c G 8 g Y 2 F t Y m l h Z G 8 u e 1 R J U E 8 g R E U g Q 0 9 N U F J B L D E y f S Z x d W 9 0 O y w m c X V v d D t T Z W N 0 a W 9 u M S 9 U Y W J s Y T U v V G l w b y B j Y W 1 i a W F k b y 5 7 Q U N U S V Z J R E F E I E R F T C B D T E l F T l R F I F J F T E F D S U 9 O Q U R B I E E g T E E g Q 0 9 N U F J B L D E z f S Z x d W 9 0 O y w m c X V v d D t T Z W N 0 a W 9 u M S 9 U Y W J s Y T U v V G l w b y B j Y W 1 i a W F k b y 5 7 V E 9 U Q U w s M T R 9 J n F 1 b 3 Q 7 L C Z x d W 9 0 O 1 N l Y 3 R p b 2 4 x L 1 R h Y m x h N S 9 U a X B v I G N h b W J p Y W R v L n t P Q l N F U l Z B Q 0 l P T k V T L D E 1 f S Z x d W 9 0 O 1 0 s J n F 1 b 3 Q 7 Q 2 9 s d W 1 u Q 2 9 1 b n Q m c X V v d D s 6 M T Y s J n F 1 b 3 Q 7 S 2 V 5 Q 2 9 s d W 1 u T m F t Z X M m c X V v d D s 6 W 1 0 s J n F 1 b 3 Q 7 Q 2 9 s d W 1 u S W R l b n R p d G l l c y Z x d W 9 0 O z p b J n F 1 b 3 Q 7 U 2 V j d G l v b j E v V G F i b G E 1 L 1 R p c G 8 g Y 2 F t Y m l h Z G 8 u e 0 Z F Q 0 h B L D B 9 J n F 1 b 3 Q 7 L C Z x d W 9 0 O 1 N l Y 3 R p b 2 4 x L 1 R h Y m x h N S 9 U a X B v I G N h b W J p Y W R v L n t E T 0 N V T U V O V E 9 T L D F 9 J n F 1 b 3 Q 7 L C Z x d W 9 0 O 1 N l Y 3 R p b 2 4 x L 1 R h Y m x h N S 9 U a X B v I G N h b W J p Y W R v L n t O w r o s M n 0 m c X V v d D s s J n F 1 b 3 Q 7 U 2 V j d G l v b j E v V G F i b G E 1 L 1 R p c G 8 g Y 2 F t Y m l h Z G 8 u e 1 J V Q y B Q U k 9 W R U V E T 1 I s M 3 0 m c X V v d D s s J n F 1 b 3 Q 7 U 2 V j d G l v b j E v V G F i b G E 1 L 1 R p c G 8 g Y 2 F t Y m l h Z G 8 u e 1 B S T 1 Z F R U R P U i w 0 f S Z x d W 9 0 O y w m c X V v d D t T Z W N 0 a W 9 u M S 9 U Y W J s Y T U v V G l w b y B j Y W 1 i a W F k b y 5 7 R E V U Q U x M R S w 1 f S Z x d W 9 0 O y w m c X V v d D t T Z W N 0 a W 9 u M S 9 U Y W J s Y T U v V G l w b y B j Y W 1 i a W F k b y 5 7 U 1 V C V E 9 U Q U w g Q 0 9 O I E l W Q S w 2 f S Z x d W 9 0 O y w m c X V v d D t T Z W N 0 a W 9 u M S 9 U Y W J s Y T U v V G l w b y B j Y W 1 i a W F k b y 5 7 U 1 V C V E 9 U Q U w g M C U s N 3 0 m c X V v d D s s J n F 1 b 3 Q 7 U 2 V j d G l v b j E v V G F i b G E 1 L 1 R p c G 8 g Y 2 F t Y m l h Z G 8 u e 0 5 P I E 9 C S k V U T y w 4 f S Z x d W 9 0 O y w m c X V v d D t T Z W N 0 a W 9 u M S 9 U Y W J s Y T U v V G l w b y B j Y W 1 i a W F k b y 5 7 U 1 V C V E 9 U Q U w s O X 0 m c X V v d D s s J n F 1 b 3 Q 7 U 2 V j d G l v b j E v V G F i b G E 1 L 1 R p c G 8 g Y 2 F t Y m l h Z G 8 u e y U g S V Z B L D E w f S Z x d W 9 0 O y w m c X V v d D t T Z W N 0 a W 9 u M S 9 U Y W J s Y T U v V G l w b y B j Y W 1 i a W F k b y 5 7 S V Z B L D E x f S Z x d W 9 0 O y w m c X V v d D t T Z W N 0 a W 9 u M S 9 U Y W J s Y T U v V G l w b y B j Y W 1 i a W F k b y 5 7 V E l Q T y B E R S B D T 0 1 Q U k E s M T J 9 J n F 1 b 3 Q 7 L C Z x d W 9 0 O 1 N l Y 3 R p b 2 4 x L 1 R h Y m x h N S 9 U a X B v I G N h b W J p Y W R v L n t B Q 1 R J V k l E Q U Q g R E V M I E N M S U V O V E U g U k V M Q U N J T 0 5 B R E E g Q S B M Q S B D T 0 1 Q U k E s M T N 9 J n F 1 b 3 Q 7 L C Z x d W 9 0 O 1 N l Y 3 R p b 2 4 x L 1 R h Y m x h N S 9 U a X B v I G N h b W J p Y W R v L n t U T 1 R B T C w x N H 0 m c X V v d D s s J n F 1 b 3 Q 7 U 2 V j d G l v b j E v V G F i b G E 1 L 1 R p c G 8 g Y 2 F t Y m l h Z G 8 u e 0 9 C U 0 V S V k F D S U 9 O R V M s M T V 9 J n F 1 b 3 Q 7 X S w m c X V v d D t S Z W x h d G l v b n N o a X B J b m Z v J n F 1 b 3 Q 7 O l t d f S I g L z 4 8 R W 5 0 c n k g V H l w Z T 0 i R m l s b E x h c 3 R V c G R h d G V k I i B W Y W x 1 Z T 0 i Z D I w M j Y t M D I t M T l U M j I 6 M D c 6 M D I u O T M 2 N D Y 3 M l o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R h Y m x h N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U v V G F i b G E 1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1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E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c v V G l w b y B j Y W 1 i a W F k b y 5 7 R k V D S E E s M H 0 m c X V v d D s s J n F 1 b 3 Q 7 U 2 V j d G l v b j E v V G F i b G E 3 L 1 R p c G 8 g Y 2 F t Y m l h Z G 8 u e 0 R P Q 1 V N R U 5 U T 1 M s M X 0 m c X V v d D s s J n F 1 b 3 Q 7 U 2 V j d G l v b j E v V G F i b G E 3 L 1 R p c G 8 g Y 2 F t Y m l h Z G 8 u e 0 7 C u i w y f S Z x d W 9 0 O y w m c X V v d D t T Z W N 0 a W 9 u M S 9 U Y W J s Y T c v V G l w b y B j Y W 1 i a W F k b y 5 7 U l V D I F B S T 1 Z F R U R P U i w z f S Z x d W 9 0 O y w m c X V v d D t T Z W N 0 a W 9 u M S 9 U Y W J s Y T c v V G l w b y B j Y W 1 i a W F k b y 5 7 U F J P V k V F R E 9 S L D R 9 J n F 1 b 3 Q 7 L C Z x d W 9 0 O 1 N l Y 3 R p b 2 4 x L 1 R h Y m x h N y 9 U a X B v I G N h b W J p Y W R v L n t E R V R B T E x F L D V 9 J n F 1 b 3 Q 7 L C Z x d W 9 0 O 1 N l Y 3 R p b 2 4 x L 1 R h Y m x h N y 9 U a X B v I G N h b W J p Y W R v L n t T V U J U T 1 R B T C B D T 0 4 g S V Z B L D Z 9 J n F 1 b 3 Q 7 L C Z x d W 9 0 O 1 N l Y 3 R p b 2 4 x L 1 R h Y m x h N y 9 U a X B v I G N h b W J p Y W R v L n t T V U J U T 1 R B T C A w J S w 3 f S Z x d W 9 0 O y w m c X V v d D t T Z W N 0 a W 9 u M S 9 U Y W J s Y T c v V G l w b y B j Y W 1 i a W F k b y 5 7 T k 8 g T 0 J K R V R P L D h 9 J n F 1 b 3 Q 7 L C Z x d W 9 0 O 1 N l Y 3 R p b 2 4 x L 1 R h Y m x h N y 9 U a X B v I G N h b W J p Y W R v L n t T V U J U T 1 R B T C w 5 f S Z x d W 9 0 O y w m c X V v d D t T Z W N 0 a W 9 u M S 9 U Y W J s Y T c v V G l w b y B j Y W 1 i a W F k b y 5 7 J S B J V k E s M T B 9 J n F 1 b 3 Q 7 L C Z x d W 9 0 O 1 N l Y 3 R p b 2 4 x L 1 R h Y m x h N y 9 U a X B v I G N h b W J p Y W R v L n t J V k E s M T F 9 J n F 1 b 3 Q 7 L C Z x d W 9 0 O 1 N l Y 3 R p b 2 4 x L 1 R h Y m x h N y 9 U a X B v I G N h b W J p Y W R v L n t U S V B P I E R F I E N P T V B S Q S w x M n 0 m c X V v d D s s J n F 1 b 3 Q 7 U 2 V j d G l v b j E v V G F i b G E 3 L 1 R p c G 8 g Y 2 F t Y m l h Z G 8 u e 0 F D V E l W S U R B R C B E R U w g Q 0 x J R U 5 U R S B S R U x B Q 0 l P T k F E Q S B B I E x B I E N P T V B S Q S w x M 3 0 m c X V v d D s s J n F 1 b 3 Q 7 U 2 V j d G l v b j E v V G F i b G E 3 L 1 R p c G 8 g Y 2 F t Y m l h Z G 8 u e 1 R P V E F M L D E 0 f S Z x d W 9 0 O y w m c X V v d D t T Z W N 0 a W 9 u M S 9 U Y W J s Y T c v V G l w b y B j Y W 1 i a W F k b y 5 7 T 0 J T R V J W Q U N J T 0 5 F U y w x N X 0 m c X V v d D t d L C Z x d W 9 0 O 0 N v b H V t b k N v d W 5 0 J n F 1 b 3 Q 7 O j E 2 L C Z x d W 9 0 O 0 t l e U N v b H V t b k 5 h b W V z J n F 1 b 3 Q 7 O l t d L C Z x d W 9 0 O 0 N v b H V t b k l k Z W 5 0 a X R p Z X M m c X V v d D s 6 W y Z x d W 9 0 O 1 N l Y 3 R p b 2 4 x L 1 R h Y m x h N y 9 U a X B v I G N h b W J p Y W R v L n t G R U N I Q S w w f S Z x d W 9 0 O y w m c X V v d D t T Z W N 0 a W 9 u M S 9 U Y W J s Y T c v V G l w b y B j Y W 1 i a W F k b y 5 7 R E 9 D V U 1 F T l R P U y w x f S Z x d W 9 0 O y w m c X V v d D t T Z W N 0 a W 9 u M S 9 U Y W J s Y T c v V G l w b y B j Y W 1 i a W F k b y 5 7 T s K 6 L D J 9 J n F 1 b 3 Q 7 L C Z x d W 9 0 O 1 N l Y 3 R p b 2 4 x L 1 R h Y m x h N y 9 U a X B v I G N h b W J p Y W R v L n t S V U M g U F J P V k V F R E 9 S L D N 9 J n F 1 b 3 Q 7 L C Z x d W 9 0 O 1 N l Y 3 R p b 2 4 x L 1 R h Y m x h N y 9 U a X B v I G N h b W J p Y W R v L n t Q U k 9 W R U V E T 1 I s N H 0 m c X V v d D s s J n F 1 b 3 Q 7 U 2 V j d G l v b j E v V G F i b G E 3 L 1 R p c G 8 g Y 2 F t Y m l h Z G 8 u e 0 R F V E F M T E U s N X 0 m c X V v d D s s J n F 1 b 3 Q 7 U 2 V j d G l v b j E v V G F i b G E 3 L 1 R p c G 8 g Y 2 F t Y m l h Z G 8 u e 1 N V Q l R P V E F M I E N P T i B J V k E s N n 0 m c X V v d D s s J n F 1 b 3 Q 7 U 2 V j d G l v b j E v V G F i b G E 3 L 1 R p c G 8 g Y 2 F t Y m l h Z G 8 u e 1 N V Q l R P V E F M I D A l L D d 9 J n F 1 b 3 Q 7 L C Z x d W 9 0 O 1 N l Y 3 R p b 2 4 x L 1 R h Y m x h N y 9 U a X B v I G N h b W J p Y W R v L n t O T y B P Q k p F V E 8 s O H 0 m c X V v d D s s J n F 1 b 3 Q 7 U 2 V j d G l v b j E v V G F i b G E 3 L 1 R p c G 8 g Y 2 F t Y m l h Z G 8 u e 1 N V Q l R P V E F M L D l 9 J n F 1 b 3 Q 7 L C Z x d W 9 0 O 1 N l Y 3 R p b 2 4 x L 1 R h Y m x h N y 9 U a X B v I G N h b W J p Y W R v L n s l I E l W Q S w x M H 0 m c X V v d D s s J n F 1 b 3 Q 7 U 2 V j d G l v b j E v V G F i b G E 3 L 1 R p c G 8 g Y 2 F t Y m l h Z G 8 u e 0 l W Q S w x M X 0 m c X V v d D s s J n F 1 b 3 Q 7 U 2 V j d G l v b j E v V G F i b G E 3 L 1 R p c G 8 g Y 2 F t Y m l h Z G 8 u e 1 R J U E 8 g R E U g Q 0 9 N U F J B L D E y f S Z x d W 9 0 O y w m c X V v d D t T Z W N 0 a W 9 u M S 9 U Y W J s Y T c v V G l w b y B j Y W 1 i a W F k b y 5 7 Q U N U S V Z J R E F E I E R F T C B D T E l F T l R F I F J F T E F D S U 9 O Q U R B I E E g T E E g Q 0 9 N U F J B L D E z f S Z x d W 9 0 O y w m c X V v d D t T Z W N 0 a W 9 u M S 9 U Y W J s Y T c v V G l w b y B j Y W 1 i a W F k b y 5 7 V E 9 U Q U w s M T R 9 J n F 1 b 3 Q 7 L C Z x d W 9 0 O 1 N l Y 3 R p b 2 4 x L 1 R h Y m x h N y 9 U a X B v I G N h b W J p Y W R v L n t P Q l N F U l Z B Q 0 l P T k V T L D E 1 f S Z x d W 9 0 O 1 0 s J n F 1 b 3 Q 7 U m V s Y X R p b 2 5 z a G l w S W 5 m b y Z x d W 9 0 O z p b X X 0 i I C 8 + P E V u d H J 5 I F R 5 c G U 9 I k Z p b G x M Y X N 0 V X B k Y X R l Z C I g V m F s d W U 9 I m Q y M D I 2 L T A y L T E 5 V D I y O j A 3 O j A y L j k z N j Q 2 N z J a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Y T c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3 L 1 R h Y m x h N 1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g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x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4 L 1 R p c G 8 g Y 2 F t Y m l h Z G 8 u e 0 Z F Q 0 h B L D B 9 J n F 1 b 3 Q 7 L C Z x d W 9 0 O 1 N l Y 3 R p b 2 4 x L 1 R h Y m x h O C 9 U a X B v I G N h b W J p Y W R v L n t E T 0 N V T U V O V E 9 T L D F 9 J n F 1 b 3 Q 7 L C Z x d W 9 0 O 1 N l Y 3 R p b 2 4 x L 1 R h Y m x h O C 9 U a X B v I G N h b W J p Y W R v L n t O w r o s M n 0 m c X V v d D s s J n F 1 b 3 Q 7 U 2 V j d G l v b j E v V G F i b G E 4 L 1 R p c G 8 g Y 2 F t Y m l h Z G 8 u e 1 J V Q y B Q U k 9 W R U V E T 1 I s M 3 0 m c X V v d D s s J n F 1 b 3 Q 7 U 2 V j d G l v b j E v V G F i b G E 4 L 1 R p c G 8 g Y 2 F t Y m l h Z G 8 u e 1 B S T 1 Z F R U R P U i w 0 f S Z x d W 9 0 O y w m c X V v d D t T Z W N 0 a W 9 u M S 9 U Y W J s Y T g v V G l w b y B j Y W 1 i a W F k b y 5 7 R E V U Q U x M R S w 1 f S Z x d W 9 0 O y w m c X V v d D t T Z W N 0 a W 9 u M S 9 U Y W J s Y T g v V G l w b y B j Y W 1 i a W F k b y 5 7 U 1 V C V E 9 U Q U w g Q 0 9 O I E l W Q S w 2 f S Z x d W 9 0 O y w m c X V v d D t T Z W N 0 a W 9 u M S 9 U Y W J s Y T g v V G l w b y B j Y W 1 i a W F k b y 5 7 U 1 V C V E 9 U Q U w g M C U s N 3 0 m c X V v d D s s J n F 1 b 3 Q 7 U 2 V j d G l v b j E v V G F i b G E 4 L 1 R p c G 8 g Y 2 F t Y m l h Z G 8 u e 0 5 P I E 9 C S k V U T y w 4 f S Z x d W 9 0 O y w m c X V v d D t T Z W N 0 a W 9 u M S 9 U Y W J s Y T g v V G l w b y B j Y W 1 i a W F k b y 5 7 U 1 V C V E 9 U Q U w s O X 0 m c X V v d D s s J n F 1 b 3 Q 7 U 2 V j d G l v b j E v V G F i b G E 4 L 1 R p c G 8 g Y 2 F t Y m l h Z G 8 u e y U g S V Z B L D E w f S Z x d W 9 0 O y w m c X V v d D t T Z W N 0 a W 9 u M S 9 U Y W J s Y T g v V G l w b y B j Y W 1 i a W F k b y 5 7 S V Z B L D E x f S Z x d W 9 0 O y w m c X V v d D t T Z W N 0 a W 9 u M S 9 U Y W J s Y T g v V G l w b y B j Y W 1 i a W F k b y 5 7 V E l Q T y B E R S B D T 0 1 Q U k E s M T J 9 J n F 1 b 3 Q 7 L C Z x d W 9 0 O 1 N l Y 3 R p b 2 4 x L 1 R h Y m x h O C 9 U a X B v I G N h b W J p Y W R v L n t B Q 1 R J V k l E Q U Q g R E V M I E N M S U V O V E U g U k V M Q U N J T 0 5 B R E E g Q S B M Q S B D T 0 1 Q U k E s M T N 9 J n F 1 b 3 Q 7 L C Z x d W 9 0 O 1 N l Y 3 R p b 2 4 x L 1 R h Y m x h O C 9 U a X B v I G N h b W J p Y W R v L n t U T 1 R B T C w x N H 0 m c X V v d D s s J n F 1 b 3 Q 7 U 2 V j d G l v b j E v V G F i b G E 4 L 1 R p c G 8 g Y 2 F t Y m l h Z G 8 u e 0 9 C U 0 V S V k F D S U 9 O R V M s M T V 9 J n F 1 b 3 Q 7 X S w m c X V v d D t D b 2 x 1 b W 5 D b 3 V u d C Z x d W 9 0 O z o x N i w m c X V v d D t L Z X l D b 2 x 1 b W 5 O Y W 1 l c y Z x d W 9 0 O z p b X S w m c X V v d D t D b 2 x 1 b W 5 J Z G V u d G l 0 a W V z J n F 1 b 3 Q 7 O l s m c X V v d D t T Z W N 0 a W 9 u M S 9 U Y W J s Y T g v V G l w b y B j Y W 1 i a W F k b y 5 7 R k V D S E E s M H 0 m c X V v d D s s J n F 1 b 3 Q 7 U 2 V j d G l v b j E v V G F i b G E 4 L 1 R p c G 8 g Y 2 F t Y m l h Z G 8 u e 0 R P Q 1 V N R U 5 U T 1 M s M X 0 m c X V v d D s s J n F 1 b 3 Q 7 U 2 V j d G l v b j E v V G F i b G E 4 L 1 R p c G 8 g Y 2 F t Y m l h Z G 8 u e 0 7 C u i w y f S Z x d W 9 0 O y w m c X V v d D t T Z W N 0 a W 9 u M S 9 U Y W J s Y T g v V G l w b y B j Y W 1 i a W F k b y 5 7 U l V D I F B S T 1 Z F R U R P U i w z f S Z x d W 9 0 O y w m c X V v d D t T Z W N 0 a W 9 u M S 9 U Y W J s Y T g v V G l w b y B j Y W 1 i a W F k b y 5 7 U F J P V k V F R E 9 S L D R 9 J n F 1 b 3 Q 7 L C Z x d W 9 0 O 1 N l Y 3 R p b 2 4 x L 1 R h Y m x h O C 9 U a X B v I G N h b W J p Y W R v L n t E R V R B T E x F L D V 9 J n F 1 b 3 Q 7 L C Z x d W 9 0 O 1 N l Y 3 R p b 2 4 x L 1 R h Y m x h O C 9 U a X B v I G N h b W J p Y W R v L n t T V U J U T 1 R B T C B D T 0 4 g S V Z B L D Z 9 J n F 1 b 3 Q 7 L C Z x d W 9 0 O 1 N l Y 3 R p b 2 4 x L 1 R h Y m x h O C 9 U a X B v I G N h b W J p Y W R v L n t T V U J U T 1 R B T C A w J S w 3 f S Z x d W 9 0 O y w m c X V v d D t T Z W N 0 a W 9 u M S 9 U Y W J s Y T g v V G l w b y B j Y W 1 i a W F k b y 5 7 T k 8 g T 0 J K R V R P L D h 9 J n F 1 b 3 Q 7 L C Z x d W 9 0 O 1 N l Y 3 R p b 2 4 x L 1 R h Y m x h O C 9 U a X B v I G N h b W J p Y W R v L n t T V U J U T 1 R B T C w 5 f S Z x d W 9 0 O y w m c X V v d D t T Z W N 0 a W 9 u M S 9 U Y W J s Y T g v V G l w b y B j Y W 1 i a W F k b y 5 7 J S B J V k E s M T B 9 J n F 1 b 3 Q 7 L C Z x d W 9 0 O 1 N l Y 3 R p b 2 4 x L 1 R h Y m x h O C 9 U a X B v I G N h b W J p Y W R v L n t J V k E s M T F 9 J n F 1 b 3 Q 7 L C Z x d W 9 0 O 1 N l Y 3 R p b 2 4 x L 1 R h Y m x h O C 9 U a X B v I G N h b W J p Y W R v L n t U S V B P I E R F I E N P T V B S Q S w x M n 0 m c X V v d D s s J n F 1 b 3 Q 7 U 2 V j d G l v b j E v V G F i b G E 4 L 1 R p c G 8 g Y 2 F t Y m l h Z G 8 u e 0 F D V E l W S U R B R C B E R U w g Q 0 x J R U 5 U R S B S R U x B Q 0 l P T k F E Q S B B I E x B I E N P T V B S Q S w x M 3 0 m c X V v d D s s J n F 1 b 3 Q 7 U 2 V j d G l v b j E v V G F i b G E 4 L 1 R p c G 8 g Y 2 F t Y m l h Z G 8 u e 1 R P V E F M L D E 0 f S Z x d W 9 0 O y w m c X V v d D t T Z W N 0 a W 9 u M S 9 U Y W J s Y T g v V G l w b y B j Y W 1 i a W F k b y 5 7 T 0 J T R V J W Q U N J T 0 5 F U y w x N X 0 m c X V v d D t d L C Z x d W 9 0 O 1 J l b G F 0 a W 9 u c 2 h p c E l u Z m 8 m c X V v d D s 6 W 1 1 9 I i A v P j x F b n R y e S B U e X B l P S J G a W x s T G F z d F V w Z G F 0 Z W Q i I F Z h b H V l P S J k M j A y N i 0 w M i 0 x O V Q y M j o w N z o w M i 4 5 M z Y 0 N j c y W i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E 4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O C 9 U Y W J s Y T h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g v V G l w b y U y M G N h b W J p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H H g B O p q f g 9 F i J O z x 0 s 0 l j M A A A A A A g A A A A A A E G Y A A A A B A A A g A A A A I 3 B s F y R O J j I u u 3 4 z d Q m 8 R y l 7 4 I 0 p 0 u 5 L C o d K y C S K i i 0 A A A A A D o A A A A A C A A A g A A A A 7 p W j p i 2 j D s t p 9 Q c o w R o M l e / P 2 O x X H s V 6 7 3 5 K e t U C l g Z Q A A A A O a o j 4 3 W m N H e U n 8 f f g C r W B Y U a v I 8 6 O A T u Q P w a c Z l R e o V r R + T 4 9 d w V j L n m 1 W + X Y 0 H i D o g N A 1 5 b J l 9 W O R 9 s 9 K F W P E c W T 0 Y a / j s h 0 e 6 R r X z 0 8 a 1 A A A A A 8 V q J Z P 2 g b A 0 j 8 D V A c h E N H q b b n n x H z G X 2 w c H H o h y k Z H O C F t 7 r H h 3 c I u x 2 i j E n P x q I d 0 l d S A u X a + j I w 6 y q E S 1 R G A = = < / D a t a M a s h u p > 
</file>

<file path=customXml/itemProps1.xml><?xml version="1.0" encoding="utf-8"?>
<ds:datastoreItem xmlns:ds="http://schemas.openxmlformats.org/officeDocument/2006/customXml" ds:itemID="{592A74E4-1E09-4A5A-AAC3-93D4303D9AE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Resumen</vt:lpstr>
      <vt:lpstr>INGRESOS</vt:lpstr>
      <vt:lpstr>GASTOS</vt:lpstr>
      <vt:lpstr>DANES </vt:lpstr>
      <vt:lpstr>GUPS</vt:lpstr>
      <vt:lpstr>GALES</vt:lpstr>
      <vt:lpstr>AFILIACIONES</vt:lpstr>
      <vt:lpstr>OPEN OCTUBRE 2025</vt:lpstr>
      <vt:lpstr>CHALLENGER SEPTIEMBRE 2025</vt:lpstr>
      <vt:lpstr>ECUADOR TAEKWONDO CHALLENGER II</vt:lpstr>
      <vt:lpstr>I ECUADOR TAEKWONDO CHALLENGER </vt:lpstr>
      <vt:lpstr>CAMPEONATO NACIONAL INTERCLUBES</vt:lpstr>
      <vt:lpstr>CURSO DE ENTRENADORES 2026</vt:lpstr>
      <vt:lpstr>CRUSO DE ARBITRAJE SEPTIEMBRE</vt:lpstr>
      <vt:lpstr>OPEN Y TRAING BAÑOS NOV - 2025</vt:lpstr>
      <vt:lpstr>CURSO DE ARBITRAJE 2026</vt:lpstr>
      <vt:lpstr>BIENES</vt:lpstr>
      <vt:lpstr>BANCOS</vt:lpstr>
      <vt:lpstr>CUENTAS POR PAGAR</vt:lpstr>
      <vt:lpstr>Informe de gestión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Patricio</dc:creator>
  <cp:lastModifiedBy>Bryan Steven Avila Mendoza</cp:lastModifiedBy>
  <cp:lastPrinted>2025-07-24T16:48:11Z</cp:lastPrinted>
  <dcterms:created xsi:type="dcterms:W3CDTF">2023-10-16T15:19:35Z</dcterms:created>
  <dcterms:modified xsi:type="dcterms:W3CDTF">2026-04-01T19:53:45Z</dcterms:modified>
</cp:coreProperties>
</file>